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5" yWindow="45" windowWidth="10845" windowHeight="8025" activeTab="2"/>
  </bookViews>
  <sheets>
    <sheet name="támogatások" sheetId="1" r:id="rId1"/>
    <sheet name="Munka2" sheetId="2" state="hidden" r:id="rId2"/>
    <sheet name="résztvevők (oktatás és képzés)" sheetId="3" r:id="rId3"/>
    <sheet name="résztvevők (ifjúság)" sheetId="4" r:id="rId4"/>
  </sheets>
  <calcPr calcId="162913"/>
  <customWorkbookViews>
    <customWorkbookView name="Hermándy-Berencz Judit - Egyéni nézet" guid="{9C58771E-E078-4BC4-9B23-9FC5A0E5629B}" mergeInterval="0" personalView="1" maximized="1" xWindow="-8" yWindow="-8" windowWidth="1696" windowHeight="1026" activeSheetId="1"/>
    <customWorkbookView name="Bánfiné dr. Klekner Bíbor - Egyéni nézet" guid="{A618920E-8C8A-4492-8392-6F4FE43177E7}" mergeInterval="0" personalView="1" maximized="1" xWindow="-11" yWindow="-11" windowWidth="1942" windowHeight="1046" activeSheetId="1"/>
    <customWorkbookView name="Székely Ágnes - Egyéni nézet" guid="{0A16106A-A59D-4049-9B2B-C44AA65BC402}" mergeInterval="0" personalView="1" maximized="1" xWindow="-8" yWindow="-8" windowWidth="1296" windowHeight="776" activeSheetId="3"/>
    <customWorkbookView name="Szikszai Anna - Egyéni nézet" guid="{F359A338-1C00-49C3-9B83-063EE5F0386E}" mergeInterval="0" personalView="1" maximized="1" xWindow="-8" yWindow="-8" windowWidth="1936" windowHeight="1056" activeSheetId="1"/>
    <customWorkbookView name="Bélik Márton - Egyéni nézet" guid="{76822C87-0CD2-4B29-9370-1CE89C38596A}" mergeInterval="0" personalView="1" maximized="1" windowWidth="1676" windowHeight="824" activeSheetId="1"/>
    <customWorkbookView name="Csányi Zsófia - Egyéni nézet" guid="{46748109-A6BF-42C9-9612-BC91B5971370}" mergeInterval="0" personalView="1" maximized="1" windowWidth="1676" windowHeight="724" activeSheetId="3"/>
    <customWorkbookView name="Beke Márton - Egyéni nézet" guid="{8B40590E-93B6-420C-841C-5373852585BF}" mergeInterval="0" personalView="1" maximized="1" windowWidth="1676" windowHeight="754" activeSheetId="3"/>
    <customWorkbookView name="Nagy-Sinkó Zsófia - Egyéni nézet" guid="{BDA33AE1-A6E0-4BEC-8216-6CA4D49EF1F1}" mergeInterval="0" personalView="1" maximized="1" windowWidth="1916" windowHeight="774" activeSheetId="3"/>
    <customWorkbookView name="Lovászi Attila - Egyéni nézet" guid="{9D4EFCF0-99ED-4D6A-A776-6B63EB24362E}" mergeInterval="0" personalView="1" maximized="1" windowWidth="1676" windowHeight="824" activeSheetId="3"/>
    <customWorkbookView name="Winkler-Antal Krisztina - Egyéni nézet" guid="{672A14D6-9597-4417-9618-4532B4138EA4}" mergeInterval="0" personalView="1" windowWidth="1280" windowHeight="984" activeSheetId="1"/>
    <customWorkbookView name="Szilágyi Róbert - Egyéni nézet" guid="{05517F37-F488-4763-B575-819343FCE29F}" mergeInterval="0" personalView="1" maximized="1" windowWidth="1276" windowHeight="698" activeSheetId="1"/>
    <customWorkbookView name="Györke Julianna - Egyéni nézet" guid="{C84661F8-5CF5-4D86-83C4-54603617BAB7}" mergeInterval="0" personalView="1" maximized="1" xWindow="-8" yWindow="-8" windowWidth="1696" windowHeight="1026" activeSheetId="1"/>
    <customWorkbookView name="Bokodi Szabolcs - Egyéni nézet" guid="{CA883902-AD46-4900-BCA5-728338DACED1}" mergeInterval="0" personalView="1" maximized="1" windowWidth="1362" windowHeight="399" activeSheetId="1"/>
    <customWorkbookView name="Dobos Gábor - Egyéni nézet" guid="{3674222B-E37C-4C5E-9D49-A9616EBF68CC}" mergeInterval="0" personalView="1" maximized="1" xWindow="-8" yWindow="-8" windowWidth="1936" windowHeight="1056" activeSheetId="1"/>
    <customWorkbookView name="Sinkó Zsófia - Egyéni nézet" guid="{55249269-7FC7-46BC-840F-A25493EDE586}" mergeInterval="0" personalView="1" maximized="1" windowWidth="1276" windowHeight="778" activeSheetId="1"/>
    <customWorkbookView name="Hernádi Anna - Egyéni nézet" guid="{0F22A132-8D8A-463C-A4C6-779A67EE88D1}" mergeInterval="0" personalView="1" maximized="1" windowWidth="1916" windowHeight="743" activeSheetId="3"/>
    <customWorkbookView name="Koós-Herold Zsuzsa - Egyéni nézet" guid="{8ED78D0F-209F-4723-9D35-1F2137B8DB63}" mergeInterval="0" personalView="1" maximized="1" windowWidth="1676" windowHeight="785" activeSheetId="1"/>
    <customWorkbookView name="Vercseg Zsuzsanna - Egyéni nézet" guid="{E3D4A27C-EDD8-4603-9FBE-475A11AE876D}" mergeInterval="0" personalView="1" maximized="1" windowWidth="1276" windowHeight="886" activeSheetId="3" showComments="commIndAndComment"/>
    <customWorkbookView name="Kozsik Edina - Egyéni nézet" guid="{77D29A7E-0E1F-4D64-8628-80235480DF35}" mergeInterval="0" personalView="1" maximized="1" windowWidth="1276" windowHeight="575" activeSheetId="1"/>
    <customWorkbookView name="Nagy Zsófia - Egyéni nézet" guid="{06E44AF9-26EC-4A02-8A5E-8DCC85B5E383}" mergeInterval="0" personalView="1" maximized="1" windowWidth="1276" windowHeight="779" activeSheetId="1"/>
    <customWorkbookView name="Balogh Tamás - Egyéni nézet" guid="{AF951D10-282E-47D1-AF51-BCEC7508F0B4}" mergeInterval="0" personalView="1" maximized="1" windowWidth="1276" windowHeight="699" activeSheetId="1"/>
    <customWorkbookView name="Frigyes Edina - Egyéni nézet" guid="{EAF63209-B53C-422B-95D3-4038BFAC9D40}" mergeInterval="0" personalView="1" maximized="1" windowWidth="1436" windowHeight="555" activeSheetId="1"/>
    <customWorkbookView name="Fekete Éva - Egyéni nézet" guid="{0B45D545-202A-4B00-ABC8-F3AB0F84910C}" mergeInterval="0" personalView="1" maximized="1" windowWidth="1276" windowHeight="798" activeSheetId="3"/>
    <customWorkbookView name="Horváth Katalin - Egyéni nézet" guid="{E153E55D-1532-43B6-AF54-0A19C0A1DDA8}" mergeInterval="0" personalView="1" maximized="1" windowWidth="1276" windowHeight="738" activeSheetId="1"/>
    <customWorkbookView name="Tóth Zoltán - Egyéni nézet" guid="{69707AD1-E705-411C-9A2B-00EAE740808F}" mergeInterval="0" personalView="1" maximized="1" windowWidth="1276" windowHeight="798" activeSheetId="3"/>
    <customWorkbookView name="Kisgyörgy Eszter - Egyéni nézet" guid="{D9CCB751-BFBD-49E1-9972-6D0DF83CA238}" mergeInterval="0" personalView="1" maximized="1" xWindow="-8" yWindow="-8" windowWidth="1696" windowHeight="1026" activeSheetId="1"/>
    <customWorkbookView name="Csáfordi Orsolya - Egyéni nézet" guid="{EBA7F782-2701-4BA6-B592-279A7612CABC}" mergeInterval="0" personalView="1" maximized="1" windowWidth="1676" windowHeight="824" activeSheetId="3"/>
    <customWorkbookView name="Tóth Tibor - Egyéni nézet" guid="{BA56BD9F-C679-4A4C-89E8-19098E74176F}" mergeInterval="0" personalView="1" maximized="1" windowWidth="1916" windowHeight="844" activeSheetId="3"/>
    <customWorkbookView name="Kilin Emőke - Egyéni nézet" guid="{E9E4C544-E3B0-4E2B-A785-9DE10C60B65A}" mergeInterval="0" personalView="1" maximized="1" windowWidth="1676" windowHeight="764" activeSheetId="3"/>
    <customWorkbookView name="Máté Gergely Géza - Egyéni nézet" guid="{96AA9D9C-34A9-4553-9FC0-89BF9E7F9179}" mergeInterval="0" personalView="1" maximized="1" xWindow="-8" yWindow="-8" windowWidth="1382" windowHeight="744" activeSheetId="1"/>
    <customWorkbookView name="Széll Adrienn - Egyéni nézet" guid="{B0BEF0A4-7A22-4597-BA93-88869D5BABD4}" mergeInterval="0" personalView="1" maximized="1" windowWidth="1676" windowHeight="804" activeSheetId="3"/>
    <customWorkbookView name="Kármán Tímea - Egyéni nézet" guid="{A0D5FE62-2881-4608-8234-EE2532B3238B}" mergeInterval="0" personalView="1" maximized="1" windowWidth="1916" windowHeight="779" activeSheetId="3"/>
    <customWorkbookView name="Lakatos Lilla - Egyéni nézet" guid="{A144AE98-6137-4528-8BDF-C02880533A31}" mergeInterval="0" personalView="1" maximized="1" windowWidth="1138" windowHeight="748" activeSheetId="1"/>
  </customWorkbookViews>
</workbook>
</file>

<file path=xl/calcChain.xml><?xml version="1.0" encoding="utf-8"?>
<calcChain xmlns="http://schemas.openxmlformats.org/spreadsheetml/2006/main">
  <c r="E29" i="3" l="1"/>
  <c r="D32" i="3"/>
  <c r="D29" i="3"/>
  <c r="C32" i="3"/>
  <c r="C30" i="3"/>
  <c r="C29" i="3"/>
  <c r="B32" i="3"/>
  <c r="B30" i="3"/>
  <c r="B29" i="3"/>
  <c r="E54" i="3" l="1"/>
  <c r="E6" i="3"/>
  <c r="E7" i="3"/>
  <c r="E8" i="3"/>
  <c r="E9" i="3"/>
  <c r="E10" i="3"/>
  <c r="E11" i="3"/>
  <c r="E12" i="3"/>
  <c r="E13" i="3"/>
  <c r="E15" i="3"/>
  <c r="E16" i="3"/>
  <c r="E17" i="3"/>
  <c r="E18" i="3"/>
  <c r="E20" i="3"/>
  <c r="E21" i="3"/>
  <c r="E22" i="3"/>
  <c r="E24" i="3"/>
  <c r="E25" i="3"/>
  <c r="E26" i="3"/>
  <c r="E28" i="3"/>
  <c r="E31" i="3"/>
  <c r="E5" i="3"/>
  <c r="F21" i="1"/>
  <c r="F23" i="1" l="1"/>
  <c r="F24" i="1"/>
  <c r="F25" i="1"/>
  <c r="F26" i="1"/>
  <c r="F22" i="1"/>
  <c r="D2" i="1" l="1"/>
  <c r="D31" i="3" l="1"/>
  <c r="C31" i="3"/>
  <c r="B31" i="3"/>
  <c r="E30" i="3" l="1"/>
  <c r="E50" i="3"/>
  <c r="D45" i="3"/>
  <c r="C45" i="3"/>
  <c r="B45" i="3"/>
  <c r="E45" i="3" s="1"/>
  <c r="E32" i="3" l="1"/>
  <c r="F27" i="1"/>
  <c r="F28" i="1" l="1"/>
  <c r="F29" i="1" l="1"/>
  <c r="F3" i="1" l="1"/>
  <c r="F6" i="1"/>
  <c r="F7" i="1"/>
  <c r="F8" i="1"/>
  <c r="F9" i="1"/>
  <c r="F11" i="1"/>
  <c r="F12" i="1"/>
  <c r="F14" i="1"/>
  <c r="C2" i="1"/>
  <c r="B2" i="1"/>
  <c r="E18" i="4" l="1"/>
  <c r="D18" i="4"/>
  <c r="C18" i="4"/>
  <c r="F5" i="4"/>
  <c r="E5" i="4"/>
  <c r="D5" i="4"/>
  <c r="C5" i="4"/>
  <c r="B5" i="4"/>
  <c r="E15" i="4"/>
  <c r="D15" i="4"/>
  <c r="C15" i="4"/>
  <c r="B15" i="4"/>
  <c r="D10" i="1"/>
  <c r="F10" i="1" l="1"/>
  <c r="E15" i="1"/>
  <c r="E17" i="1"/>
  <c r="D17" i="1"/>
  <c r="C17" i="1"/>
  <c r="B17" i="1"/>
  <c r="E13" i="1" l="1"/>
  <c r="F13" i="1" l="1"/>
  <c r="E2" i="1"/>
  <c r="D15" i="1"/>
  <c r="F2" i="1" l="1"/>
  <c r="F15" i="1"/>
  <c r="D20" i="4"/>
  <c r="E20" i="4"/>
  <c r="D19" i="4"/>
  <c r="E19" i="4"/>
  <c r="C20" i="4"/>
  <c r="C19" i="4"/>
</calcChain>
</file>

<file path=xl/comments1.xml><?xml version="1.0" encoding="utf-8"?>
<comments xmlns="http://schemas.openxmlformats.org/spreadsheetml/2006/main">
  <authors>
    <author>Szerző</author>
    <author>Hermándy-Berencz Judit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a Delegation Agreement módosítása szerint</t>
        </r>
      </text>
    </comment>
    <comment ref="E1" authorId="1">
      <text>
        <r>
          <rPr>
            <b/>
            <sz val="9"/>
            <color indexed="81"/>
            <rFont val="Tahoma"/>
            <family val="2"/>
            <charset val="238"/>
          </rPr>
          <t>Hermándy-Berencz Judit:</t>
        </r>
        <r>
          <rPr>
            <sz val="9"/>
            <color indexed="81"/>
            <rFont val="Tahoma"/>
            <family val="2"/>
            <charset val="238"/>
          </rPr>
          <t xml:space="preserve">
2017-es pályázati keret terhére megítélt (a 
2018. februári adatok alapján)
</t>
        </r>
      </text>
    </comment>
  </commentList>
</comments>
</file>

<file path=xl/comments2.xml><?xml version="1.0" encoding="utf-8"?>
<comments xmlns="http://schemas.openxmlformats.org/spreadsheetml/2006/main">
  <authors>
    <author>Hermándy-Berencz Judit</author>
  </authors>
  <commentList>
    <comment ref="B1" authorId="0">
      <text>
        <r>
          <rPr>
            <b/>
            <sz val="9"/>
            <color indexed="81"/>
            <rFont val="Tahoma"/>
            <family val="2"/>
            <charset val="238"/>
          </rPr>
          <t>Hermándy-Berencz Judit:</t>
        </r>
        <r>
          <rPr>
            <sz val="9"/>
            <color indexed="81"/>
            <rFont val="Tahoma"/>
            <family val="2"/>
            <charset val="238"/>
          </rPr>
          <t xml:space="preserve">
2017-es pályázati keret terhére megítélt
(a 2018. februári adatok alapján) 
</t>
        </r>
      </text>
    </comment>
  </commentList>
</comments>
</file>

<file path=xl/sharedStrings.xml><?xml version="1.0" encoding="utf-8"?>
<sst xmlns="http://schemas.openxmlformats.org/spreadsheetml/2006/main" count="159" uniqueCount="106">
  <si>
    <t>Beadott pályázatok száma</t>
  </si>
  <si>
    <t>Támogatási keret</t>
  </si>
  <si>
    <t>személyzet</t>
  </si>
  <si>
    <t>felsőoktatás</t>
  </si>
  <si>
    <t>CEEPUS</t>
  </si>
  <si>
    <t>EGT Alap</t>
  </si>
  <si>
    <t>köznevelés</t>
  </si>
  <si>
    <t>Pestalozzi</t>
  </si>
  <si>
    <t>szakképzés</t>
  </si>
  <si>
    <t>felnőtt tanulás</t>
  </si>
  <si>
    <t>Kimenő</t>
  </si>
  <si>
    <t>Bejövő</t>
  </si>
  <si>
    <t>Stipendium Hungaricum</t>
  </si>
  <si>
    <t>hallgatók</t>
  </si>
  <si>
    <t>diákok/ hallgatók</t>
  </si>
  <si>
    <t>oktatók/ kutatók</t>
  </si>
  <si>
    <t>Collegium Hungaricum</t>
  </si>
  <si>
    <t>Magyar Állami Eötvös Ösztöndíj</t>
  </si>
  <si>
    <t>Pályázati program</t>
  </si>
  <si>
    <t>Erasmus + Köznevelés
Mobilitás</t>
  </si>
  <si>
    <t>Erasmus + Szakképzés
Mobilitás</t>
  </si>
  <si>
    <t>Erasmus + Szakképzés
Stratégiai Partnerségek</t>
  </si>
  <si>
    <t>Erasmus + Felsőoktatás
Mobilitás</t>
  </si>
  <si>
    <t>Erasmus + Felsőoktatás
Stratégiai Partnerségek</t>
  </si>
  <si>
    <t>Erasmus + Felnőtt tanulás
Mobilitás</t>
  </si>
  <si>
    <t>Erasmus + Felnőtt tanulás
Stratégiai Partnerségek</t>
  </si>
  <si>
    <t>Erasmus + Felsőoktatás
Nemzetközi Kreditmobilitás</t>
  </si>
  <si>
    <t>Támogatott pályázatok száma</t>
  </si>
  <si>
    <t>Megítélt támogatás/ támogatási keret</t>
  </si>
  <si>
    <t>Megítélt támogatás</t>
  </si>
  <si>
    <t>TOTAL</t>
  </si>
  <si>
    <t>Campus Mundi</t>
  </si>
  <si>
    <t>Erasmus+ Ifjúság Mobilitás</t>
  </si>
  <si>
    <t xml:space="preserve">Erasmus + Ifjúság Stratégiai partnerségek </t>
  </si>
  <si>
    <t xml:space="preserve">Erasmus+ Ifjúság Strukturált párbeszéd projektek </t>
  </si>
  <si>
    <t>Államközi Ösztöndíjak</t>
  </si>
  <si>
    <t xml:space="preserve">Collegium Hungaricum </t>
  </si>
  <si>
    <t xml:space="preserve">Magyar Állami Eötvös Ösztöndíj </t>
  </si>
  <si>
    <t xml:space="preserve">Stipendium Hungaricum </t>
  </si>
  <si>
    <t>HUF</t>
  </si>
  <si>
    <t>DAAD-projektek</t>
  </si>
  <si>
    <t>Államközi Ösztöndíjak*</t>
  </si>
  <si>
    <t>Erasmus+ nemzetközi kreditmobilitás</t>
  </si>
  <si>
    <t>DAAD projektek keretében utazók</t>
  </si>
  <si>
    <t>EGT Alap Szakmai Látogatások</t>
  </si>
  <si>
    <t xml:space="preserve">Államközi beutazó nyári egyetemek </t>
  </si>
  <si>
    <t>Megjegyzés</t>
  </si>
  <si>
    <t>GRAND TOTAL</t>
  </si>
  <si>
    <t>Pályázattípus</t>
  </si>
  <si>
    <t>KA1 - Mobilitási projektek</t>
  </si>
  <si>
    <t>KA2 - Stratégiai Partnerségek</t>
  </si>
  <si>
    <t>KA3 - Strukturált párbeszéd projektek</t>
  </si>
  <si>
    <t>Támogatott szervezetek száma</t>
  </si>
  <si>
    <t>Összesen</t>
  </si>
  <si>
    <t>Speciális igényű résztvevő (az összlétszámon belül)</t>
  </si>
  <si>
    <t>Hátrányos helyzetű résztvevő (az összlétszámon belül)</t>
  </si>
  <si>
    <t>EVS - partnerországok</t>
  </si>
  <si>
    <t>EVS - programországok</t>
  </si>
  <si>
    <t>Ifjúságsegítők mobilitása - partnerországok</t>
  </si>
  <si>
    <t>Ifjúságsegítők mobilitása - programországok</t>
  </si>
  <si>
    <t>Ifjúsági csereprogramok - partnerországok</t>
  </si>
  <si>
    <t>Ifjúsági csereprogramok - programországok</t>
  </si>
  <si>
    <t>Tevékenységtípus</t>
  </si>
  <si>
    <t>Tevékenységek száma</t>
  </si>
  <si>
    <t>Résztvevők száma</t>
  </si>
  <si>
    <t>Ebből: speciális igényű fiatal</t>
  </si>
  <si>
    <t>Ebből: hátrányos helyzetű fiatal</t>
  </si>
  <si>
    <t>Részt vevő fiatal</t>
  </si>
  <si>
    <t>Részt vevő szakember</t>
  </si>
  <si>
    <t>Részt vevő önkéntes</t>
  </si>
  <si>
    <t>Mobilitási projektek részletes bontása</t>
  </si>
  <si>
    <t>Erasmus+ felsőoktatás</t>
  </si>
  <si>
    <t>Az általunk kezelt programokban, de nem a hazai keret terhére beutazók</t>
  </si>
  <si>
    <t>Az általunk kezelt programokban, de nem a hazai keret terhére kiutazók</t>
  </si>
  <si>
    <t>oktatók/kutatók</t>
  </si>
  <si>
    <r>
      <t>CEEPUS</t>
    </r>
    <r>
      <rPr>
        <b/>
        <sz val="9"/>
        <color rgb="FFFF0000"/>
        <rFont val="Calibri"/>
        <family val="2"/>
        <charset val="238"/>
        <scheme val="minor"/>
      </rPr>
      <t xml:space="preserve"> </t>
    </r>
  </si>
  <si>
    <t>Erasmus + ∑
2017-es támogatási keret (EUR)</t>
  </si>
  <si>
    <t>EGT Alap ∑
2017-es támogatási keret (EUR)</t>
  </si>
  <si>
    <t>n.a.</t>
  </si>
  <si>
    <t>szektorközi</t>
  </si>
  <si>
    <t>EGT Alap bilat</t>
  </si>
  <si>
    <t xml:space="preserve">CEEPUS: nem lezárt tanév, a forrásfelhasználás adatai nem véglegesek. A számok az egyéni mobilitási pályázatokat jelentik. </t>
  </si>
  <si>
    <t>felsőoktatás, szakképzés és köznevelési bejövő mobilitások</t>
  </si>
  <si>
    <t>Ösztöndíjprogram Keresztény Fiataloknak</t>
  </si>
  <si>
    <t>DAAD: 2016-2017 + 2017-2018-as évekre vonatkoznak az adatok</t>
  </si>
  <si>
    <r>
      <t xml:space="preserve">CoHU: a 2017/18-as tanév adatai. A </t>
    </r>
    <r>
      <rPr>
        <sz val="9"/>
        <rFont val="Calibri"/>
        <family val="2"/>
        <charset val="238"/>
        <scheme val="minor"/>
      </rPr>
      <t>rendkívüli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color indexed="8"/>
        <rFont val="Calibri"/>
        <family val="2"/>
        <charset val="238"/>
        <scheme val="minor"/>
      </rPr>
      <t xml:space="preserve"> 2017/18-as támogatásból 10 fő tartalékos nyert el támogatást.</t>
    </r>
  </si>
  <si>
    <r>
      <t xml:space="preserve">MÁEÖ: a 2017/18-as tanév adatai. A </t>
    </r>
    <r>
      <rPr>
        <sz val="9"/>
        <rFont val="Calibri"/>
        <family val="2"/>
        <charset val="238"/>
        <scheme val="minor"/>
      </rPr>
      <t xml:space="preserve">rendkívüli </t>
    </r>
    <r>
      <rPr>
        <sz val="9"/>
        <color indexed="8"/>
        <rFont val="Calibri"/>
        <family val="2"/>
        <charset val="238"/>
        <scheme val="minor"/>
      </rPr>
      <t>2017/18-as támogatásból 16 fő tartalékos nyert el támogatást.</t>
    </r>
  </si>
  <si>
    <t>Erasmus + Köznevelés
Iskolai, óvodai stratégiai partnerségek</t>
  </si>
  <si>
    <t>Erasmus + Köznevelés
Konzorciumi stratégiai partnerségek</t>
  </si>
  <si>
    <t>Erasmus+ Mobilitás</t>
  </si>
  <si>
    <t>Erasmus+ Stratégiai Partnerségek</t>
  </si>
  <si>
    <t xml:space="preserve">Ösztöndíjprogram Keresztény Fiataloknak </t>
  </si>
  <si>
    <t xml:space="preserve">A TKA 100 főt terjesztett elő miniszteri döntésre, melyből 80-an kaptak pozitív döntést. </t>
  </si>
  <si>
    <r>
      <rPr>
        <b/>
        <sz val="9"/>
        <color indexed="8"/>
        <rFont val="Calibri"/>
        <family val="2"/>
        <charset val="238"/>
        <scheme val="minor"/>
      </rPr>
      <t>A támogatási keret nem forintban, hanem felajánlott kvótákban van feltüntetve</t>
    </r>
    <r>
      <rPr>
        <sz val="9"/>
        <color indexed="8"/>
        <rFont val="Calibri"/>
        <family val="2"/>
        <charset val="238"/>
        <scheme val="minor"/>
      </rPr>
      <t>. A megítélt támogatás a 2017-ben újonnan belépő hallgatók 2017-es támogatási összegére vonatkozik.</t>
    </r>
  </si>
  <si>
    <t>2017/18-as tanév adatai</t>
  </si>
  <si>
    <t>2016/2017 + 2017/2018 -as tanév adatai</t>
  </si>
  <si>
    <t>a 2017-ben beiratkozott összes SH hallgató száma</t>
  </si>
  <si>
    <t>Mobilitások összlétszáma (támogatott pályázatok)</t>
  </si>
  <si>
    <t>Mobilitás összlétszáma (benyújtott pályázatok)</t>
  </si>
  <si>
    <t>E+ Stratégiai partnerségek keretében kiutazók összesen</t>
  </si>
  <si>
    <t>A 2017. évi kuratóriumi döntések alapján támogatott hallgatói létszám</t>
  </si>
  <si>
    <t xml:space="preserve">Az eredeti éves költségvetéshez (138 millió Ft) 2017 végén érkezett további 177 millió Ft kiegészítő állami támogatás, aminek a felhasználása 2018. május végéig még nyitott, de jelentős maradvány várható. Az összeg tartalmazza a kiutazó hallgatók és oktatók, valamint a beutazó oktatók támogatási összegét.  </t>
  </si>
  <si>
    <t>A 2017. évi kuratóriumi döntések eredménye
A támogatási keret összege a 2016-2021. közötti, teljes projekt időtartamra vonatkozik)</t>
  </si>
  <si>
    <t>összes</t>
  </si>
  <si>
    <t>E+ Mobilitási programok keretében kiutazók összesen</t>
  </si>
  <si>
    <t>Egyéb mobilitási programok keretében kiutazók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</si>
</sst>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.0%"/>
    <numFmt numFmtId="165" formatCode="_-* #,##0.00\ [$€-1]_-;\-* #,##0.00\ [$€-1]_-;_-* &quot;-&quot;??\ [$€-1]_-;_-@_-"/>
    <numFmt numFmtId="166" formatCode="#,##0.00\ _F_t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0" tint="-0.499984740745262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6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3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</cellStyleXfs>
  <cellXfs count="188">
    <xf numFmtId="0" fontId="0" fillId="0" borderId="0" xfId="0"/>
    <xf numFmtId="49" fontId="6" fillId="5" borderId="13" xfId="0" applyNumberFormat="1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49" fontId="7" fillId="7" borderId="13" xfId="0" applyNumberFormat="1" applyFont="1" applyFill="1" applyBorder="1" applyAlignment="1">
      <alignment horizontal="right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9" fillId="0" borderId="0" xfId="0" applyFont="1"/>
    <xf numFmtId="49" fontId="5" fillId="4" borderId="13" xfId="0" applyNumberFormat="1" applyFont="1" applyFill="1" applyBorder="1" applyAlignment="1">
      <alignment horizontal="center" vertical="center" wrapText="1"/>
    </xf>
    <xf numFmtId="49" fontId="5" fillId="4" borderId="13" xfId="4" applyNumberFormat="1" applyFont="1" applyFill="1" applyBorder="1" applyAlignment="1">
      <alignment horizontal="center" vertical="center"/>
    </xf>
    <xf numFmtId="49" fontId="5" fillId="4" borderId="13" xfId="4" applyNumberFormat="1" applyFont="1" applyFill="1" applyBorder="1" applyAlignment="1">
      <alignment horizontal="center" vertical="center" wrapText="1"/>
    </xf>
    <xf numFmtId="3" fontId="6" fillId="5" borderId="13" xfId="4" applyNumberFormat="1" applyFont="1" applyFill="1" applyBorder="1" applyAlignment="1">
      <alignment horizontal="center" vertical="center"/>
    </xf>
    <xf numFmtId="49" fontId="8" fillId="7" borderId="13" xfId="4" applyNumberFormat="1" applyFont="1" applyFill="1" applyBorder="1" applyAlignment="1">
      <alignment horizontal="right" vertical="center" wrapText="1"/>
    </xf>
    <xf numFmtId="3" fontId="8" fillId="7" borderId="13" xfId="4" applyNumberFormat="1" applyFont="1" applyFill="1" applyBorder="1" applyAlignment="1">
      <alignment horizontal="center" vertical="center" wrapText="1"/>
    </xf>
    <xf numFmtId="49" fontId="6" fillId="5" borderId="13" xfId="4" applyNumberFormat="1" applyFont="1" applyFill="1" applyBorder="1" applyAlignment="1">
      <alignment horizontal="left" vertical="center" wrapText="1"/>
    </xf>
    <xf numFmtId="0" fontId="11" fillId="0" borderId="14" xfId="0" applyFont="1" applyBorder="1" applyAlignment="1">
      <alignment wrapText="1"/>
    </xf>
    <xf numFmtId="0" fontId="11" fillId="0" borderId="0" xfId="0" applyFont="1"/>
    <xf numFmtId="0" fontId="12" fillId="0" borderId="14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4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3" fontId="14" fillId="0" borderId="9" xfId="0" applyNumberFormat="1" applyFont="1" applyBorder="1" applyAlignment="1">
      <alignment horizont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14" fillId="0" borderId="9" xfId="0" applyFont="1" applyBorder="1" applyAlignment="1">
      <alignment horizontal="right" vertical="center" wrapText="1" indent="1"/>
    </xf>
    <xf numFmtId="4" fontId="14" fillId="0" borderId="9" xfId="0" applyNumberFormat="1" applyFont="1" applyBorder="1" applyAlignment="1">
      <alignment horizontal="right" vertical="center" wrapText="1" indent="1"/>
    </xf>
    <xf numFmtId="3" fontId="11" fillId="0" borderId="0" xfId="0" applyNumberFormat="1" applyFont="1"/>
    <xf numFmtId="0" fontId="12" fillId="0" borderId="23" xfId="0" applyFont="1" applyBorder="1" applyAlignment="1">
      <alignment horizontal="right" vertical="center" wrapText="1" indent="1"/>
    </xf>
    <xf numFmtId="0" fontId="12" fillId="0" borderId="24" xfId="0" applyFont="1" applyBorder="1" applyAlignment="1">
      <alignment horizontal="right" vertical="center" wrapText="1" indent="1"/>
    </xf>
    <xf numFmtId="166" fontId="15" fillId="0" borderId="23" xfId="0" applyNumberFormat="1" applyFont="1" applyBorder="1" applyAlignment="1">
      <alignment horizontal="right" vertical="center" wrapText="1" indent="1"/>
    </xf>
    <xf numFmtId="0" fontId="12" fillId="0" borderId="1" xfId="0" applyFont="1" applyBorder="1" applyAlignment="1">
      <alignment horizontal="right" vertical="center" wrapText="1" indent="1"/>
    </xf>
    <xf numFmtId="0" fontId="12" fillId="0" borderId="10" xfId="0" applyFont="1" applyBorder="1" applyAlignment="1">
      <alignment horizontal="right" vertical="center" wrapText="1" indent="1"/>
    </xf>
    <xf numFmtId="166" fontId="15" fillId="0" borderId="1" xfId="0" applyNumberFormat="1" applyFont="1" applyBorder="1" applyAlignment="1">
      <alignment horizontal="right" vertical="center" wrapText="1" indent="1"/>
    </xf>
    <xf numFmtId="4" fontId="11" fillId="0" borderId="0" xfId="0" applyNumberFormat="1" applyFont="1"/>
    <xf numFmtId="166" fontId="15" fillId="0" borderId="0" xfId="0" applyNumberFormat="1" applyFont="1" applyBorder="1" applyAlignment="1">
      <alignment horizontal="right" vertical="center" wrapText="1" indent="1"/>
    </xf>
    <xf numFmtId="0" fontId="12" fillId="0" borderId="2" xfId="0" applyFont="1" applyBorder="1" applyAlignment="1">
      <alignment horizontal="right" vertical="center" wrapText="1" indent="1"/>
    </xf>
    <xf numFmtId="0" fontId="12" fillId="0" borderId="25" xfId="0" applyFont="1" applyBorder="1" applyAlignment="1">
      <alignment horizontal="right" vertical="center" wrapText="1" indent="1"/>
    </xf>
    <xf numFmtId="0" fontId="15" fillId="0" borderId="3" xfId="0" applyFont="1" applyBorder="1" applyAlignment="1">
      <alignment horizontal="right" vertical="center" wrapText="1" indent="1"/>
    </xf>
    <xf numFmtId="0" fontId="15" fillId="0" borderId="16" xfId="0" applyFont="1" applyBorder="1" applyAlignment="1">
      <alignment horizontal="right" vertical="center" wrapText="1" indent="1"/>
    </xf>
    <xf numFmtId="0" fontId="12" fillId="0" borderId="7" xfId="0" applyFont="1" applyBorder="1" applyAlignment="1">
      <alignment horizontal="right" vertical="center" wrapText="1" indent="1"/>
    </xf>
    <xf numFmtId="0" fontId="12" fillId="0" borderId="17" xfId="0" applyFont="1" applyBorder="1" applyAlignment="1">
      <alignment horizontal="right" vertical="center" wrapText="1" indent="1"/>
    </xf>
    <xf numFmtId="166" fontId="15" fillId="0" borderId="7" xfId="0" applyNumberFormat="1" applyFont="1" applyBorder="1" applyAlignment="1">
      <alignment horizontal="right" vertical="center" wrapText="1" indent="1"/>
    </xf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right" vertical="center" wrapText="1" indent="1"/>
    </xf>
    <xf numFmtId="39" fontId="15" fillId="0" borderId="0" xfId="0" applyNumberFormat="1" applyFont="1" applyBorder="1" applyAlignment="1">
      <alignment horizontal="right" vertical="center" wrapText="1" indent="1"/>
    </xf>
    <xf numFmtId="165" fontId="15" fillId="0" borderId="0" xfId="0" applyNumberFormat="1" applyFont="1" applyBorder="1" applyAlignment="1">
      <alignment horizontal="right" vertical="center" wrapText="1" indent="1"/>
    </xf>
    <xf numFmtId="10" fontId="15" fillId="0" borderId="0" xfId="1" applyNumberFormat="1" applyFont="1" applyBorder="1" applyAlignment="1">
      <alignment horizontal="right" vertical="center" wrapText="1" indent="1"/>
    </xf>
    <xf numFmtId="0" fontId="14" fillId="0" borderId="9" xfId="0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15" xfId="0" applyNumberFormat="1" applyFont="1" applyBorder="1" applyAlignment="1">
      <alignment horizontal="right" wrapText="1"/>
    </xf>
    <xf numFmtId="10" fontId="16" fillId="0" borderId="19" xfId="0" applyNumberFormat="1" applyFont="1" applyBorder="1" applyAlignment="1"/>
    <xf numFmtId="0" fontId="11" fillId="0" borderId="0" xfId="0" applyFont="1" applyAlignment="1">
      <alignment horizontal="left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right" wrapText="1"/>
    </xf>
    <xf numFmtId="3" fontId="15" fillId="0" borderId="9" xfId="0" applyNumberFormat="1" applyFont="1" applyBorder="1" applyAlignment="1">
      <alignment horizontal="right" wrapText="1"/>
    </xf>
    <xf numFmtId="3" fontId="17" fillId="0" borderId="9" xfId="0" applyNumberFormat="1" applyFont="1" applyBorder="1" applyAlignment="1">
      <alignment horizontal="center"/>
    </xf>
    <xf numFmtId="3" fontId="17" fillId="0" borderId="15" xfId="0" applyNumberFormat="1" applyFont="1" applyBorder="1" applyAlignment="1">
      <alignment horizontal="center"/>
    </xf>
    <xf numFmtId="9" fontId="15" fillId="0" borderId="19" xfId="1" applyFont="1" applyBorder="1" applyAlignment="1">
      <alignment horizontal="right" vertical="center" wrapText="1" indent="1"/>
    </xf>
    <xf numFmtId="0" fontId="14" fillId="0" borderId="11" xfId="0" applyFont="1" applyBorder="1" applyAlignment="1">
      <alignment horizontal="left" wrapText="1"/>
    </xf>
    <xf numFmtId="0" fontId="17" fillId="0" borderId="0" xfId="0" applyFont="1"/>
    <xf numFmtId="3" fontId="17" fillId="0" borderId="0" xfId="0" applyNumberFormat="1" applyFont="1" applyBorder="1"/>
    <xf numFmtId="0" fontId="14" fillId="0" borderId="5" xfId="0" applyFont="1" applyBorder="1" applyAlignment="1">
      <alignment horizontal="left" wrapText="1"/>
    </xf>
    <xf numFmtId="0" fontId="17" fillId="0" borderId="0" xfId="0" applyFont="1" applyBorder="1"/>
    <xf numFmtId="3" fontId="17" fillId="0" borderId="0" xfId="0" applyNumberFormat="1" applyFont="1"/>
    <xf numFmtId="3" fontId="14" fillId="0" borderId="0" xfId="0" applyNumberFormat="1" applyFont="1" applyBorder="1" applyAlignment="1">
      <alignment horizontal="right" wrapText="1"/>
    </xf>
    <xf numFmtId="0" fontId="14" fillId="0" borderId="22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  <xf numFmtId="0" fontId="13" fillId="0" borderId="0" xfId="0" applyFont="1" applyFill="1"/>
    <xf numFmtId="0" fontId="13" fillId="0" borderId="0" xfId="0" applyFont="1"/>
    <xf numFmtId="0" fontId="20" fillId="0" borderId="1" xfId="0" applyFont="1" applyBorder="1"/>
    <xf numFmtId="0" fontId="13" fillId="0" borderId="1" xfId="0" applyFont="1" applyBorder="1" applyAlignment="1">
      <alignment horizontal="right" vertical="center" indent="1"/>
    </xf>
    <xf numFmtId="0" fontId="13" fillId="0" borderId="1" xfId="0" applyFont="1" applyBorder="1" applyAlignment="1">
      <alignment horizontal="right"/>
    </xf>
    <xf numFmtId="0" fontId="13" fillId="0" borderId="10" xfId="0" applyFont="1" applyFill="1" applyBorder="1" applyAlignment="1">
      <alignment horizontal="right" vertical="center" indent="1"/>
    </xf>
    <xf numFmtId="0" fontId="21" fillId="0" borderId="0" xfId="0" applyFont="1"/>
    <xf numFmtId="0" fontId="19" fillId="0" borderId="0" xfId="0" applyFont="1" applyFill="1"/>
    <xf numFmtId="0" fontId="13" fillId="0" borderId="0" xfId="0" applyFont="1" applyBorder="1" applyAlignment="1">
      <alignment horizontal="right" vertical="center" indent="1"/>
    </xf>
    <xf numFmtId="0" fontId="13" fillId="0" borderId="1" xfId="0" applyFont="1" applyFill="1" applyBorder="1" applyAlignment="1">
      <alignment horizontal="right"/>
    </xf>
    <xf numFmtId="0" fontId="13" fillId="0" borderId="0" xfId="0" applyFont="1" applyFill="1" applyAlignment="1">
      <alignment horizontal="center"/>
    </xf>
    <xf numFmtId="0" fontId="13" fillId="0" borderId="1" xfId="0" applyFont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right" wrapText="1"/>
    </xf>
    <xf numFmtId="0" fontId="19" fillId="0" borderId="1" xfId="0" applyFont="1" applyBorder="1" applyAlignment="1">
      <alignment horizontal="center" vertical="center"/>
    </xf>
    <xf numFmtId="0" fontId="23" fillId="0" borderId="0" xfId="0" applyFont="1" applyFill="1"/>
    <xf numFmtId="166" fontId="15" fillId="0" borderId="1" xfId="0" applyNumberFormat="1" applyFont="1" applyFill="1" applyBorder="1" applyAlignment="1">
      <alignment horizontal="right" vertical="center" wrapText="1" indent="1"/>
    </xf>
    <xf numFmtId="166" fontId="24" fillId="0" borderId="23" xfId="0" applyNumberFormat="1" applyFont="1" applyBorder="1" applyAlignment="1">
      <alignment horizontal="right" vertical="center" wrapText="1" indent="1"/>
    </xf>
    <xf numFmtId="0" fontId="12" fillId="2" borderId="1" xfId="0" applyFont="1" applyFill="1" applyBorder="1" applyAlignment="1">
      <alignment horizontal="right" vertical="center" wrapText="1" indent="1"/>
    </xf>
    <xf numFmtId="0" fontId="12" fillId="2" borderId="10" xfId="0" applyFont="1" applyFill="1" applyBorder="1" applyAlignment="1">
      <alignment horizontal="right" vertical="center" wrapText="1" indent="1"/>
    </xf>
    <xf numFmtId="166" fontId="15" fillId="2" borderId="1" xfId="0" applyNumberFormat="1" applyFont="1" applyFill="1" applyBorder="1" applyAlignment="1">
      <alignment horizontal="right" vertical="center" wrapText="1" indent="1"/>
    </xf>
    <xf numFmtId="0" fontId="13" fillId="0" borderId="1" xfId="0" applyFont="1" applyFill="1" applyBorder="1"/>
    <xf numFmtId="0" fontId="25" fillId="5" borderId="13" xfId="0" applyFont="1" applyFill="1" applyBorder="1" applyAlignment="1">
      <alignment horizontal="center" vertical="center"/>
    </xf>
    <xf numFmtId="49" fontId="26" fillId="4" borderId="13" xfId="0" applyNumberFormat="1" applyFont="1" applyFill="1" applyBorder="1" applyAlignment="1">
      <alignment horizontal="center" vertical="center"/>
    </xf>
    <xf numFmtId="49" fontId="26" fillId="4" borderId="13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 indent="1"/>
    </xf>
    <xf numFmtId="0" fontId="12" fillId="0" borderId="10" xfId="0" applyFont="1" applyFill="1" applyBorder="1" applyAlignment="1">
      <alignment horizontal="right" vertical="center" wrapText="1" indent="1"/>
    </xf>
    <xf numFmtId="0" fontId="13" fillId="0" borderId="14" xfId="0" applyFont="1" applyBorder="1" applyAlignment="1">
      <alignment wrapText="1"/>
    </xf>
    <xf numFmtId="0" fontId="12" fillId="0" borderId="14" xfId="0" applyFont="1" applyBorder="1" applyAlignment="1">
      <alignment vertical="top" wrapText="1"/>
    </xf>
    <xf numFmtId="0" fontId="13" fillId="2" borderId="14" xfId="0" applyFont="1" applyFill="1" applyBorder="1" applyAlignment="1">
      <alignment wrapText="1"/>
    </xf>
    <xf numFmtId="0" fontId="1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Border="1" applyAlignment="1">
      <alignment wrapText="1"/>
    </xf>
    <xf numFmtId="0" fontId="13" fillId="2" borderId="4" xfId="0" applyFont="1" applyFill="1" applyBorder="1" applyAlignment="1">
      <alignment horizontal="right"/>
    </xf>
    <xf numFmtId="0" fontId="20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right"/>
    </xf>
    <xf numFmtId="0" fontId="14" fillId="0" borderId="5" xfId="0" applyFont="1" applyFill="1" applyBorder="1" applyAlignment="1">
      <alignment horizontal="left" wrapText="1"/>
    </xf>
    <xf numFmtId="0" fontId="12" fillId="0" borderId="14" xfId="0" applyFont="1" applyFill="1" applyBorder="1" applyAlignment="1">
      <alignment wrapText="1"/>
    </xf>
    <xf numFmtId="164" fontId="12" fillId="0" borderId="28" xfId="0" applyNumberFormat="1" applyFont="1" applyBorder="1" applyAlignment="1">
      <alignment horizontal="right" vertical="center" wrapText="1" indent="1"/>
    </xf>
    <xf numFmtId="164" fontId="14" fillId="0" borderId="29" xfId="0" applyNumberFormat="1" applyFont="1" applyBorder="1" applyAlignment="1">
      <alignment horizontal="right" vertical="center" wrapText="1" indent="1"/>
    </xf>
    <xf numFmtId="0" fontId="9" fillId="0" borderId="14" xfId="0" applyFont="1" applyBorder="1" applyAlignment="1">
      <alignment wrapText="1"/>
    </xf>
    <xf numFmtId="0" fontId="12" fillId="0" borderId="1" xfId="0" applyNumberFormat="1" applyFont="1" applyFill="1" applyBorder="1" applyAlignment="1">
      <alignment horizontal="right" vertical="center" wrapText="1" indent="1"/>
    </xf>
    <xf numFmtId="0" fontId="13" fillId="2" borderId="10" xfId="0" applyFont="1" applyFill="1" applyBorder="1" applyAlignment="1">
      <alignment horizontal="right" vertical="center"/>
    </xf>
    <xf numFmtId="0" fontId="13" fillId="2" borderId="0" xfId="0" applyFont="1" applyFill="1"/>
    <xf numFmtId="0" fontId="13" fillId="2" borderId="12" xfId="0" applyFont="1" applyFill="1" applyBorder="1" applyAlignment="1">
      <alignment horizontal="right" vertical="center" indent="1"/>
    </xf>
    <xf numFmtId="0" fontId="13" fillId="2" borderId="0" xfId="0" applyFont="1" applyFill="1" applyBorder="1" applyAlignment="1">
      <alignment horizontal="right" vertical="center" indent="1"/>
    </xf>
    <xf numFmtId="0" fontId="19" fillId="2" borderId="0" xfId="0" applyFont="1" applyFill="1"/>
    <xf numFmtId="0" fontId="22" fillId="2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/>
    </xf>
    <xf numFmtId="0" fontId="13" fillId="2" borderId="14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/>
    </xf>
    <xf numFmtId="166" fontId="15" fillId="0" borderId="3" xfId="0" applyNumberFormat="1" applyFont="1" applyFill="1" applyBorder="1" applyAlignment="1">
      <alignment horizontal="right" vertical="center" wrapText="1" indent="1"/>
    </xf>
    <xf numFmtId="164" fontId="12" fillId="0" borderId="20" xfId="0" applyNumberFormat="1" applyFont="1" applyBorder="1" applyAlignment="1">
      <alignment horizontal="right" vertical="center" wrapText="1" indent="1"/>
    </xf>
    <xf numFmtId="164" fontId="12" fillId="0" borderId="18" xfId="0" applyNumberFormat="1" applyFont="1" applyBorder="1" applyAlignment="1">
      <alignment horizontal="right" vertical="center" wrapText="1" indent="1"/>
    </xf>
    <xf numFmtId="9" fontId="15" fillId="0" borderId="31" xfId="1" applyFont="1" applyBorder="1" applyAlignment="1">
      <alignment horizontal="right" vertical="center" wrapText="1" indent="1"/>
    </xf>
    <xf numFmtId="0" fontId="12" fillId="0" borderId="9" xfId="0" applyFont="1" applyBorder="1" applyAlignment="1">
      <alignment horizontal="right" vertical="center" wrapText="1" indent="1"/>
    </xf>
    <xf numFmtId="4" fontId="15" fillId="0" borderId="9" xfId="0" applyNumberFormat="1" applyFont="1" applyFill="1" applyBorder="1" applyAlignment="1">
      <alignment horizontal="right" vertical="center" wrapText="1" indent="1"/>
    </xf>
    <xf numFmtId="4" fontId="15" fillId="0" borderId="9" xfId="0" applyNumberFormat="1" applyFont="1" applyBorder="1" applyAlignment="1">
      <alignment horizontal="right" vertical="center" wrapText="1" indent="1"/>
    </xf>
    <xf numFmtId="9" fontId="15" fillId="0" borderId="26" xfId="1" applyFont="1" applyBorder="1" applyAlignment="1">
      <alignment horizontal="right" vertical="center" wrapText="1" indent="1"/>
    </xf>
    <xf numFmtId="0" fontId="14" fillId="2" borderId="5" xfId="0" applyFont="1" applyFill="1" applyBorder="1" applyAlignment="1">
      <alignment horizontal="left" wrapText="1"/>
    </xf>
    <xf numFmtId="0" fontId="14" fillId="2" borderId="6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horizontal="right" vertical="center"/>
    </xf>
    <xf numFmtId="0" fontId="13" fillId="0" borderId="14" xfId="0" applyFont="1" applyBorder="1" applyAlignment="1">
      <alignment horizontal="left" vertical="center" wrapText="1"/>
    </xf>
    <xf numFmtId="0" fontId="19" fillId="8" borderId="1" xfId="0" applyFont="1" applyFill="1" applyBorder="1" applyAlignment="1">
      <alignment horizontal="left"/>
    </xf>
    <xf numFmtId="0" fontId="19" fillId="8" borderId="10" xfId="0" applyFont="1" applyFill="1" applyBorder="1"/>
    <xf numFmtId="0" fontId="19" fillId="8" borderId="1" xfId="0" applyFont="1" applyFill="1" applyBorder="1"/>
    <xf numFmtId="0" fontId="19" fillId="8" borderId="14" xfId="0" applyFont="1" applyFill="1" applyBorder="1" applyAlignment="1">
      <alignment wrapText="1"/>
    </xf>
    <xf numFmtId="0" fontId="19" fillId="8" borderId="10" xfId="0" applyFont="1" applyFill="1" applyBorder="1" applyAlignment="1">
      <alignment horizontal="right" vertical="center"/>
    </xf>
    <xf numFmtId="0" fontId="19" fillId="8" borderId="1" xfId="0" applyFont="1" applyFill="1" applyBorder="1" applyAlignment="1">
      <alignment wrapText="1"/>
    </xf>
    <xf numFmtId="3" fontId="0" fillId="0" borderId="0" xfId="0" applyNumberFormat="1"/>
    <xf numFmtId="0" fontId="13" fillId="0" borderId="1" xfId="0" applyFont="1" applyFill="1" applyBorder="1" applyAlignment="1">
      <alignment horizontal="left"/>
    </xf>
    <xf numFmtId="0" fontId="19" fillId="2" borderId="10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19" fillId="2" borderId="14" xfId="0" applyFont="1" applyFill="1" applyBorder="1" applyAlignment="1">
      <alignment vertical="center"/>
    </xf>
    <xf numFmtId="0" fontId="13" fillId="0" borderId="10" xfId="0" applyFont="1" applyFill="1" applyBorder="1" applyAlignment="1">
      <alignment horizontal="right" vertical="center"/>
    </xf>
    <xf numFmtId="0" fontId="14" fillId="0" borderId="27" xfId="0" applyFont="1" applyFill="1" applyBorder="1" applyAlignment="1">
      <alignment horizontal="left" wrapText="1"/>
    </xf>
    <xf numFmtId="166" fontId="15" fillId="0" borderId="3" xfId="0" applyNumberFormat="1" applyFont="1" applyBorder="1" applyAlignment="1">
      <alignment horizontal="right" vertical="center" wrapText="1" indent="1"/>
    </xf>
    <xf numFmtId="166" fontId="15" fillId="0" borderId="4" xfId="0" applyNumberFormat="1" applyFont="1" applyBorder="1" applyAlignment="1">
      <alignment horizontal="right" vertical="center" wrapText="1" indent="1"/>
    </xf>
    <xf numFmtId="43" fontId="12" fillId="0" borderId="2" xfId="0" applyNumberFormat="1" applyFont="1" applyFill="1" applyBorder="1" applyAlignment="1">
      <alignment horizontal="right" vertical="center" wrapText="1" indent="1"/>
    </xf>
    <xf numFmtId="166" fontId="15" fillId="0" borderId="4" xfId="0" applyNumberFormat="1" applyFont="1" applyFill="1" applyBorder="1" applyAlignment="1">
      <alignment horizontal="right" vertical="center" wrapText="1" indent="1"/>
    </xf>
    <xf numFmtId="3" fontId="11" fillId="0" borderId="32" xfId="0" applyNumberFormat="1" applyFont="1" applyBorder="1"/>
    <xf numFmtId="166" fontId="15" fillId="0" borderId="7" xfId="0" applyNumberFormat="1" applyFont="1" applyFill="1" applyBorder="1" applyAlignment="1">
      <alignment horizontal="right" vertical="center" wrapText="1" indent="1"/>
    </xf>
    <xf numFmtId="164" fontId="12" fillId="0" borderId="21" xfId="0" applyNumberFormat="1" applyFont="1" applyBorder="1" applyAlignment="1">
      <alignment horizontal="right" vertical="center" wrapText="1" indent="1"/>
    </xf>
    <xf numFmtId="166" fontId="11" fillId="0" borderId="0" xfId="0" applyNumberFormat="1" applyFont="1"/>
    <xf numFmtId="0" fontId="13" fillId="0" borderId="14" xfId="0" applyFont="1" applyBorder="1" applyAlignment="1">
      <alignment horizontal="right" vertical="center" indent="1"/>
    </xf>
    <xf numFmtId="0" fontId="13" fillId="2" borderId="14" xfId="0" applyFont="1" applyFill="1" applyBorder="1" applyAlignment="1">
      <alignment horizontal="right" vertical="center"/>
    </xf>
    <xf numFmtId="0" fontId="19" fillId="0" borderId="14" xfId="0" applyFont="1" applyBorder="1" applyAlignment="1">
      <alignment horizontal="center" vertical="center"/>
    </xf>
    <xf numFmtId="0" fontId="19" fillId="2" borderId="14" xfId="0" applyFont="1" applyFill="1" applyBorder="1" applyAlignment="1">
      <alignment horizontal="right" vertical="center"/>
    </xf>
    <xf numFmtId="0" fontId="19" fillId="8" borderId="14" xfId="0" applyFont="1" applyFill="1" applyBorder="1" applyAlignment="1">
      <alignment horizontal="right" vertical="center"/>
    </xf>
    <xf numFmtId="0" fontId="13" fillId="0" borderId="14" xfId="0" applyFont="1" applyFill="1" applyBorder="1" applyAlignment="1">
      <alignment wrapText="1"/>
    </xf>
    <xf numFmtId="0" fontId="19" fillId="0" borderId="14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13" fillId="8" borderId="1" xfId="0" applyFont="1" applyFill="1" applyBorder="1" applyAlignment="1">
      <alignment horizontal="right" vertical="center" indent="1"/>
    </xf>
    <xf numFmtId="0" fontId="13" fillId="0" borderId="1" xfId="0" applyFont="1" applyFill="1" applyBorder="1" applyAlignment="1">
      <alignment horizontal="right" vertical="center"/>
    </xf>
    <xf numFmtId="0" fontId="19" fillId="0" borderId="14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right" vertical="center"/>
    </xf>
    <xf numFmtId="166" fontId="15" fillId="0" borderId="2" xfId="0" applyNumberFormat="1" applyFont="1" applyFill="1" applyBorder="1" applyAlignment="1">
      <alignment horizontal="right" vertical="center" wrapText="1"/>
    </xf>
    <xf numFmtId="166" fontId="15" fillId="0" borderId="3" xfId="0" applyNumberFormat="1" applyFont="1" applyFill="1" applyBorder="1" applyAlignment="1">
      <alignment horizontal="right" vertical="center" wrapText="1"/>
    </xf>
    <xf numFmtId="164" fontId="12" fillId="0" borderId="30" xfId="0" applyNumberFormat="1" applyFont="1" applyFill="1" applyBorder="1" applyAlignment="1">
      <alignment horizontal="right" vertical="center" wrapText="1"/>
    </xf>
    <xf numFmtId="164" fontId="12" fillId="0" borderId="20" xfId="0" applyNumberFormat="1" applyFont="1" applyFill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33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</cellXfs>
  <cellStyles count="5">
    <cellStyle name="Ezres 2" xfId="3"/>
    <cellStyle name="Normál" xfId="0" builtinId="0"/>
    <cellStyle name="Normál 2" xfId="2"/>
    <cellStyle name="Normál 3" xfId="4"/>
    <cellStyle name="Százalék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34" Type="http://schemas.openxmlformats.org/officeDocument/2006/relationships/printerSettings" Target="../printerSettings/printerSettings34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36" Type="http://schemas.openxmlformats.org/officeDocument/2006/relationships/comments" Target="../comments1.xml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Relationship Id="rId35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13" Type="http://schemas.openxmlformats.org/officeDocument/2006/relationships/printerSettings" Target="../printerSettings/printerSettings47.bin"/><Relationship Id="rId18" Type="http://schemas.openxmlformats.org/officeDocument/2006/relationships/printerSettings" Target="../printerSettings/printerSettings52.bin"/><Relationship Id="rId3" Type="http://schemas.openxmlformats.org/officeDocument/2006/relationships/printerSettings" Target="../printerSettings/printerSettings37.bin"/><Relationship Id="rId21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41.bin"/><Relationship Id="rId12" Type="http://schemas.openxmlformats.org/officeDocument/2006/relationships/printerSettings" Target="../printerSettings/printerSettings46.bin"/><Relationship Id="rId17" Type="http://schemas.openxmlformats.org/officeDocument/2006/relationships/printerSettings" Target="../printerSettings/printerSettings51.bin"/><Relationship Id="rId25" Type="http://schemas.openxmlformats.org/officeDocument/2006/relationships/comments" Target="../comments2.xml"/><Relationship Id="rId2" Type="http://schemas.openxmlformats.org/officeDocument/2006/relationships/printerSettings" Target="../printerSettings/printerSettings36.bin"/><Relationship Id="rId16" Type="http://schemas.openxmlformats.org/officeDocument/2006/relationships/printerSettings" Target="../printerSettings/printerSettings50.bin"/><Relationship Id="rId20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11" Type="http://schemas.openxmlformats.org/officeDocument/2006/relationships/printerSettings" Target="../printerSettings/printerSettings45.bin"/><Relationship Id="rId24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39.bin"/><Relationship Id="rId15" Type="http://schemas.openxmlformats.org/officeDocument/2006/relationships/printerSettings" Target="../printerSettings/printerSettings49.bin"/><Relationship Id="rId23" Type="http://schemas.openxmlformats.org/officeDocument/2006/relationships/printerSettings" Target="../printerSettings/printerSettings57.bin"/><Relationship Id="rId10" Type="http://schemas.openxmlformats.org/officeDocument/2006/relationships/printerSettings" Target="../printerSettings/printerSettings44.bin"/><Relationship Id="rId19" Type="http://schemas.openxmlformats.org/officeDocument/2006/relationships/printerSettings" Target="../printerSettings/printerSettings53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Relationship Id="rId14" Type="http://schemas.openxmlformats.org/officeDocument/2006/relationships/printerSettings" Target="../printerSettings/printerSettings48.bin"/><Relationship Id="rId22" Type="http://schemas.openxmlformats.org/officeDocument/2006/relationships/printerSettings" Target="../printerSettings/printerSettings5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5.bin"/><Relationship Id="rId13" Type="http://schemas.openxmlformats.org/officeDocument/2006/relationships/printerSettings" Target="../printerSettings/printerSettings70.bin"/><Relationship Id="rId18" Type="http://schemas.openxmlformats.org/officeDocument/2006/relationships/printerSettings" Target="../printerSettings/printerSettings75.bin"/><Relationship Id="rId3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64.bin"/><Relationship Id="rId12" Type="http://schemas.openxmlformats.org/officeDocument/2006/relationships/printerSettings" Target="../printerSettings/printerSettings69.bin"/><Relationship Id="rId17" Type="http://schemas.openxmlformats.org/officeDocument/2006/relationships/printerSettings" Target="../printerSettings/printerSettings74.bin"/><Relationship Id="rId2" Type="http://schemas.openxmlformats.org/officeDocument/2006/relationships/printerSettings" Target="../printerSettings/printerSettings59.bin"/><Relationship Id="rId16" Type="http://schemas.openxmlformats.org/officeDocument/2006/relationships/printerSettings" Target="../printerSettings/printerSettings73.bin"/><Relationship Id="rId20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58.bin"/><Relationship Id="rId6" Type="http://schemas.openxmlformats.org/officeDocument/2006/relationships/printerSettings" Target="../printerSettings/printerSettings63.bin"/><Relationship Id="rId11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2.bin"/><Relationship Id="rId15" Type="http://schemas.openxmlformats.org/officeDocument/2006/relationships/printerSettings" Target="../printerSettings/printerSettings72.bin"/><Relationship Id="rId10" Type="http://schemas.openxmlformats.org/officeDocument/2006/relationships/printerSettings" Target="../printerSettings/printerSettings67.bin"/><Relationship Id="rId19" Type="http://schemas.openxmlformats.org/officeDocument/2006/relationships/printerSettings" Target="../printerSettings/printerSettings76.bin"/><Relationship Id="rId4" Type="http://schemas.openxmlformats.org/officeDocument/2006/relationships/printerSettings" Target="../printerSettings/printerSettings61.bin"/><Relationship Id="rId9" Type="http://schemas.openxmlformats.org/officeDocument/2006/relationships/printerSettings" Target="../printerSettings/printerSettings66.bin"/><Relationship Id="rId14" Type="http://schemas.openxmlformats.org/officeDocument/2006/relationships/printerSettings" Target="../printerSettings/printerSettings7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3"/>
  <sheetViews>
    <sheetView topLeftCell="A22" zoomScaleNormal="110" workbookViewId="0">
      <selection activeCell="G27" sqref="G27"/>
    </sheetView>
  </sheetViews>
  <sheetFormatPr defaultRowHeight="12" x14ac:dyDescent="0.2"/>
  <cols>
    <col min="1" max="1" width="27.140625" style="51" customWidth="1"/>
    <col min="2" max="2" width="12.5703125" style="15" customWidth="1"/>
    <col min="3" max="3" width="16.5703125" style="15" customWidth="1"/>
    <col min="4" max="4" width="16.5703125" style="26" customWidth="1"/>
    <col min="5" max="5" width="27.42578125" style="15" customWidth="1"/>
    <col min="6" max="6" width="14" style="15" customWidth="1"/>
    <col min="7" max="7" width="53.140625" style="15" customWidth="1"/>
    <col min="8" max="8" width="16.140625" style="15" customWidth="1"/>
    <col min="9" max="9" width="9.85546875" style="15" bestFit="1" customWidth="1"/>
    <col min="10" max="252" width="9.140625" style="15"/>
    <col min="253" max="253" width="19.42578125" style="15" customWidth="1"/>
    <col min="254" max="254" width="10.42578125" style="15" customWidth="1"/>
    <col min="255" max="255" width="9.140625" style="15"/>
    <col min="256" max="256" width="16.5703125" style="15" customWidth="1"/>
    <col min="257" max="257" width="12" style="15" customWidth="1"/>
    <col min="258" max="258" width="11.5703125" style="15" customWidth="1"/>
    <col min="259" max="259" width="14" style="15" customWidth="1"/>
    <col min="260" max="260" width="23.5703125" style="15" customWidth="1"/>
    <col min="261" max="261" width="5.5703125" style="15" customWidth="1"/>
    <col min="262" max="262" width="26.5703125" style="15" customWidth="1"/>
    <col min="263" max="263" width="9.140625" style="15"/>
    <col min="264" max="264" width="10.85546875" style="15" customWidth="1"/>
    <col min="265" max="265" width="9.85546875" style="15" bestFit="1" customWidth="1"/>
    <col min="266" max="508" width="9.140625" style="15"/>
    <col min="509" max="509" width="19.42578125" style="15" customWidth="1"/>
    <col min="510" max="510" width="10.42578125" style="15" customWidth="1"/>
    <col min="511" max="511" width="9.140625" style="15"/>
    <col min="512" max="512" width="16.5703125" style="15" customWidth="1"/>
    <col min="513" max="513" width="12" style="15" customWidth="1"/>
    <col min="514" max="514" width="11.5703125" style="15" customWidth="1"/>
    <col min="515" max="515" width="14" style="15" customWidth="1"/>
    <col min="516" max="516" width="23.5703125" style="15" customWidth="1"/>
    <col min="517" max="517" width="5.5703125" style="15" customWidth="1"/>
    <col min="518" max="518" width="26.5703125" style="15" customWidth="1"/>
    <col min="519" max="519" width="9.140625" style="15"/>
    <col min="520" max="520" width="10.85546875" style="15" customWidth="1"/>
    <col min="521" max="521" width="9.85546875" style="15" bestFit="1" customWidth="1"/>
    <col min="522" max="764" width="9.140625" style="15"/>
    <col min="765" max="765" width="19.42578125" style="15" customWidth="1"/>
    <col min="766" max="766" width="10.42578125" style="15" customWidth="1"/>
    <col min="767" max="767" width="9.140625" style="15"/>
    <col min="768" max="768" width="16.5703125" style="15" customWidth="1"/>
    <col min="769" max="769" width="12" style="15" customWidth="1"/>
    <col min="770" max="770" width="11.5703125" style="15" customWidth="1"/>
    <col min="771" max="771" width="14" style="15" customWidth="1"/>
    <col min="772" max="772" width="23.5703125" style="15" customWidth="1"/>
    <col min="773" max="773" width="5.5703125" style="15" customWidth="1"/>
    <col min="774" max="774" width="26.5703125" style="15" customWidth="1"/>
    <col min="775" max="775" width="9.140625" style="15"/>
    <col min="776" max="776" width="10.85546875" style="15" customWidth="1"/>
    <col min="777" max="777" width="9.85546875" style="15" bestFit="1" customWidth="1"/>
    <col min="778" max="1020" width="9.140625" style="15"/>
    <col min="1021" max="1021" width="19.42578125" style="15" customWidth="1"/>
    <col min="1022" max="1022" width="10.42578125" style="15" customWidth="1"/>
    <col min="1023" max="1023" width="9.140625" style="15"/>
    <col min="1024" max="1024" width="16.5703125" style="15" customWidth="1"/>
    <col min="1025" max="1025" width="12" style="15" customWidth="1"/>
    <col min="1026" max="1026" width="11.5703125" style="15" customWidth="1"/>
    <col min="1027" max="1027" width="14" style="15" customWidth="1"/>
    <col min="1028" max="1028" width="23.5703125" style="15" customWidth="1"/>
    <col min="1029" max="1029" width="5.5703125" style="15" customWidth="1"/>
    <col min="1030" max="1030" width="26.5703125" style="15" customWidth="1"/>
    <col min="1031" max="1031" width="9.140625" style="15"/>
    <col min="1032" max="1032" width="10.85546875" style="15" customWidth="1"/>
    <col min="1033" max="1033" width="9.85546875" style="15" bestFit="1" customWidth="1"/>
    <col min="1034" max="1276" width="9.140625" style="15"/>
    <col min="1277" max="1277" width="19.42578125" style="15" customWidth="1"/>
    <col min="1278" max="1278" width="10.42578125" style="15" customWidth="1"/>
    <col min="1279" max="1279" width="9.140625" style="15"/>
    <col min="1280" max="1280" width="16.5703125" style="15" customWidth="1"/>
    <col min="1281" max="1281" width="12" style="15" customWidth="1"/>
    <col min="1282" max="1282" width="11.5703125" style="15" customWidth="1"/>
    <col min="1283" max="1283" width="14" style="15" customWidth="1"/>
    <col min="1284" max="1284" width="23.5703125" style="15" customWidth="1"/>
    <col min="1285" max="1285" width="5.5703125" style="15" customWidth="1"/>
    <col min="1286" max="1286" width="26.5703125" style="15" customWidth="1"/>
    <col min="1287" max="1287" width="9.140625" style="15"/>
    <col min="1288" max="1288" width="10.85546875" style="15" customWidth="1"/>
    <col min="1289" max="1289" width="9.85546875" style="15" bestFit="1" customWidth="1"/>
    <col min="1290" max="1532" width="9.140625" style="15"/>
    <col min="1533" max="1533" width="19.42578125" style="15" customWidth="1"/>
    <col min="1534" max="1534" width="10.42578125" style="15" customWidth="1"/>
    <col min="1535" max="1535" width="9.140625" style="15"/>
    <col min="1536" max="1536" width="16.5703125" style="15" customWidth="1"/>
    <col min="1537" max="1537" width="12" style="15" customWidth="1"/>
    <col min="1538" max="1538" width="11.5703125" style="15" customWidth="1"/>
    <col min="1539" max="1539" width="14" style="15" customWidth="1"/>
    <col min="1540" max="1540" width="23.5703125" style="15" customWidth="1"/>
    <col min="1541" max="1541" width="5.5703125" style="15" customWidth="1"/>
    <col min="1542" max="1542" width="26.5703125" style="15" customWidth="1"/>
    <col min="1543" max="1543" width="9.140625" style="15"/>
    <col min="1544" max="1544" width="10.85546875" style="15" customWidth="1"/>
    <col min="1545" max="1545" width="9.85546875" style="15" bestFit="1" customWidth="1"/>
    <col min="1546" max="1788" width="9.140625" style="15"/>
    <col min="1789" max="1789" width="19.42578125" style="15" customWidth="1"/>
    <col min="1790" max="1790" width="10.42578125" style="15" customWidth="1"/>
    <col min="1791" max="1791" width="9.140625" style="15"/>
    <col min="1792" max="1792" width="16.5703125" style="15" customWidth="1"/>
    <col min="1793" max="1793" width="12" style="15" customWidth="1"/>
    <col min="1794" max="1794" width="11.5703125" style="15" customWidth="1"/>
    <col min="1795" max="1795" width="14" style="15" customWidth="1"/>
    <col min="1796" max="1796" width="23.5703125" style="15" customWidth="1"/>
    <col min="1797" max="1797" width="5.5703125" style="15" customWidth="1"/>
    <col min="1798" max="1798" width="26.5703125" style="15" customWidth="1"/>
    <col min="1799" max="1799" width="9.140625" style="15"/>
    <col min="1800" max="1800" width="10.85546875" style="15" customWidth="1"/>
    <col min="1801" max="1801" width="9.85546875" style="15" bestFit="1" customWidth="1"/>
    <col min="1802" max="2044" width="9.140625" style="15"/>
    <col min="2045" max="2045" width="19.42578125" style="15" customWidth="1"/>
    <col min="2046" max="2046" width="10.42578125" style="15" customWidth="1"/>
    <col min="2047" max="2047" width="9.140625" style="15"/>
    <col min="2048" max="2048" width="16.5703125" style="15" customWidth="1"/>
    <col min="2049" max="2049" width="12" style="15" customWidth="1"/>
    <col min="2050" max="2050" width="11.5703125" style="15" customWidth="1"/>
    <col min="2051" max="2051" width="14" style="15" customWidth="1"/>
    <col min="2052" max="2052" width="23.5703125" style="15" customWidth="1"/>
    <col min="2053" max="2053" width="5.5703125" style="15" customWidth="1"/>
    <col min="2054" max="2054" width="26.5703125" style="15" customWidth="1"/>
    <col min="2055" max="2055" width="9.140625" style="15"/>
    <col min="2056" max="2056" width="10.85546875" style="15" customWidth="1"/>
    <col min="2057" max="2057" width="9.85546875" style="15" bestFit="1" customWidth="1"/>
    <col min="2058" max="2300" width="9.140625" style="15"/>
    <col min="2301" max="2301" width="19.42578125" style="15" customWidth="1"/>
    <col min="2302" max="2302" width="10.42578125" style="15" customWidth="1"/>
    <col min="2303" max="2303" width="9.140625" style="15"/>
    <col min="2304" max="2304" width="16.5703125" style="15" customWidth="1"/>
    <col min="2305" max="2305" width="12" style="15" customWidth="1"/>
    <col min="2306" max="2306" width="11.5703125" style="15" customWidth="1"/>
    <col min="2307" max="2307" width="14" style="15" customWidth="1"/>
    <col min="2308" max="2308" width="23.5703125" style="15" customWidth="1"/>
    <col min="2309" max="2309" width="5.5703125" style="15" customWidth="1"/>
    <col min="2310" max="2310" width="26.5703125" style="15" customWidth="1"/>
    <col min="2311" max="2311" width="9.140625" style="15"/>
    <col min="2312" max="2312" width="10.85546875" style="15" customWidth="1"/>
    <col min="2313" max="2313" width="9.85546875" style="15" bestFit="1" customWidth="1"/>
    <col min="2314" max="2556" width="9.140625" style="15"/>
    <col min="2557" max="2557" width="19.42578125" style="15" customWidth="1"/>
    <col min="2558" max="2558" width="10.42578125" style="15" customWidth="1"/>
    <col min="2559" max="2559" width="9.140625" style="15"/>
    <col min="2560" max="2560" width="16.5703125" style="15" customWidth="1"/>
    <col min="2561" max="2561" width="12" style="15" customWidth="1"/>
    <col min="2562" max="2562" width="11.5703125" style="15" customWidth="1"/>
    <col min="2563" max="2563" width="14" style="15" customWidth="1"/>
    <col min="2564" max="2564" width="23.5703125" style="15" customWidth="1"/>
    <col min="2565" max="2565" width="5.5703125" style="15" customWidth="1"/>
    <col min="2566" max="2566" width="26.5703125" style="15" customWidth="1"/>
    <col min="2567" max="2567" width="9.140625" style="15"/>
    <col min="2568" max="2568" width="10.85546875" style="15" customWidth="1"/>
    <col min="2569" max="2569" width="9.85546875" style="15" bestFit="1" customWidth="1"/>
    <col min="2570" max="2812" width="9.140625" style="15"/>
    <col min="2813" max="2813" width="19.42578125" style="15" customWidth="1"/>
    <col min="2814" max="2814" width="10.42578125" style="15" customWidth="1"/>
    <col min="2815" max="2815" width="9.140625" style="15"/>
    <col min="2816" max="2816" width="16.5703125" style="15" customWidth="1"/>
    <col min="2817" max="2817" width="12" style="15" customWidth="1"/>
    <col min="2818" max="2818" width="11.5703125" style="15" customWidth="1"/>
    <col min="2819" max="2819" width="14" style="15" customWidth="1"/>
    <col min="2820" max="2820" width="23.5703125" style="15" customWidth="1"/>
    <col min="2821" max="2821" width="5.5703125" style="15" customWidth="1"/>
    <col min="2822" max="2822" width="26.5703125" style="15" customWidth="1"/>
    <col min="2823" max="2823" width="9.140625" style="15"/>
    <col min="2824" max="2824" width="10.85546875" style="15" customWidth="1"/>
    <col min="2825" max="2825" width="9.85546875" style="15" bestFit="1" customWidth="1"/>
    <col min="2826" max="3068" width="9.140625" style="15"/>
    <col min="3069" max="3069" width="19.42578125" style="15" customWidth="1"/>
    <col min="3070" max="3070" width="10.42578125" style="15" customWidth="1"/>
    <col min="3071" max="3071" width="9.140625" style="15"/>
    <col min="3072" max="3072" width="16.5703125" style="15" customWidth="1"/>
    <col min="3073" max="3073" width="12" style="15" customWidth="1"/>
    <col min="3074" max="3074" width="11.5703125" style="15" customWidth="1"/>
    <col min="3075" max="3075" width="14" style="15" customWidth="1"/>
    <col min="3076" max="3076" width="23.5703125" style="15" customWidth="1"/>
    <col min="3077" max="3077" width="5.5703125" style="15" customWidth="1"/>
    <col min="3078" max="3078" width="26.5703125" style="15" customWidth="1"/>
    <col min="3079" max="3079" width="9.140625" style="15"/>
    <col min="3080" max="3080" width="10.85546875" style="15" customWidth="1"/>
    <col min="3081" max="3081" width="9.85546875" style="15" bestFit="1" customWidth="1"/>
    <col min="3082" max="3324" width="9.140625" style="15"/>
    <col min="3325" max="3325" width="19.42578125" style="15" customWidth="1"/>
    <col min="3326" max="3326" width="10.42578125" style="15" customWidth="1"/>
    <col min="3327" max="3327" width="9.140625" style="15"/>
    <col min="3328" max="3328" width="16.5703125" style="15" customWidth="1"/>
    <col min="3329" max="3329" width="12" style="15" customWidth="1"/>
    <col min="3330" max="3330" width="11.5703125" style="15" customWidth="1"/>
    <col min="3331" max="3331" width="14" style="15" customWidth="1"/>
    <col min="3332" max="3332" width="23.5703125" style="15" customWidth="1"/>
    <col min="3333" max="3333" width="5.5703125" style="15" customWidth="1"/>
    <col min="3334" max="3334" width="26.5703125" style="15" customWidth="1"/>
    <col min="3335" max="3335" width="9.140625" style="15"/>
    <col min="3336" max="3336" width="10.85546875" style="15" customWidth="1"/>
    <col min="3337" max="3337" width="9.85546875" style="15" bestFit="1" customWidth="1"/>
    <col min="3338" max="3580" width="9.140625" style="15"/>
    <col min="3581" max="3581" width="19.42578125" style="15" customWidth="1"/>
    <col min="3582" max="3582" width="10.42578125" style="15" customWidth="1"/>
    <col min="3583" max="3583" width="9.140625" style="15"/>
    <col min="3584" max="3584" width="16.5703125" style="15" customWidth="1"/>
    <col min="3585" max="3585" width="12" style="15" customWidth="1"/>
    <col min="3586" max="3586" width="11.5703125" style="15" customWidth="1"/>
    <col min="3587" max="3587" width="14" style="15" customWidth="1"/>
    <col min="3588" max="3588" width="23.5703125" style="15" customWidth="1"/>
    <col min="3589" max="3589" width="5.5703125" style="15" customWidth="1"/>
    <col min="3590" max="3590" width="26.5703125" style="15" customWidth="1"/>
    <col min="3591" max="3591" width="9.140625" style="15"/>
    <col min="3592" max="3592" width="10.85546875" style="15" customWidth="1"/>
    <col min="3593" max="3593" width="9.85546875" style="15" bestFit="1" customWidth="1"/>
    <col min="3594" max="3836" width="9.140625" style="15"/>
    <col min="3837" max="3837" width="19.42578125" style="15" customWidth="1"/>
    <col min="3838" max="3838" width="10.42578125" style="15" customWidth="1"/>
    <col min="3839" max="3839" width="9.140625" style="15"/>
    <col min="3840" max="3840" width="16.5703125" style="15" customWidth="1"/>
    <col min="3841" max="3841" width="12" style="15" customWidth="1"/>
    <col min="3842" max="3842" width="11.5703125" style="15" customWidth="1"/>
    <col min="3843" max="3843" width="14" style="15" customWidth="1"/>
    <col min="3844" max="3844" width="23.5703125" style="15" customWidth="1"/>
    <col min="3845" max="3845" width="5.5703125" style="15" customWidth="1"/>
    <col min="3846" max="3846" width="26.5703125" style="15" customWidth="1"/>
    <col min="3847" max="3847" width="9.140625" style="15"/>
    <col min="3848" max="3848" width="10.85546875" style="15" customWidth="1"/>
    <col min="3849" max="3849" width="9.85546875" style="15" bestFit="1" customWidth="1"/>
    <col min="3850" max="4092" width="9.140625" style="15"/>
    <col min="4093" max="4093" width="19.42578125" style="15" customWidth="1"/>
    <col min="4094" max="4094" width="10.42578125" style="15" customWidth="1"/>
    <col min="4095" max="4095" width="9.140625" style="15"/>
    <col min="4096" max="4096" width="16.5703125" style="15" customWidth="1"/>
    <col min="4097" max="4097" width="12" style="15" customWidth="1"/>
    <col min="4098" max="4098" width="11.5703125" style="15" customWidth="1"/>
    <col min="4099" max="4099" width="14" style="15" customWidth="1"/>
    <col min="4100" max="4100" width="23.5703125" style="15" customWidth="1"/>
    <col min="4101" max="4101" width="5.5703125" style="15" customWidth="1"/>
    <col min="4102" max="4102" width="26.5703125" style="15" customWidth="1"/>
    <col min="4103" max="4103" width="9.140625" style="15"/>
    <col min="4104" max="4104" width="10.85546875" style="15" customWidth="1"/>
    <col min="4105" max="4105" width="9.85546875" style="15" bestFit="1" customWidth="1"/>
    <col min="4106" max="4348" width="9.140625" style="15"/>
    <col min="4349" max="4349" width="19.42578125" style="15" customWidth="1"/>
    <col min="4350" max="4350" width="10.42578125" style="15" customWidth="1"/>
    <col min="4351" max="4351" width="9.140625" style="15"/>
    <col min="4352" max="4352" width="16.5703125" style="15" customWidth="1"/>
    <col min="4353" max="4353" width="12" style="15" customWidth="1"/>
    <col min="4354" max="4354" width="11.5703125" style="15" customWidth="1"/>
    <col min="4355" max="4355" width="14" style="15" customWidth="1"/>
    <col min="4356" max="4356" width="23.5703125" style="15" customWidth="1"/>
    <col min="4357" max="4357" width="5.5703125" style="15" customWidth="1"/>
    <col min="4358" max="4358" width="26.5703125" style="15" customWidth="1"/>
    <col min="4359" max="4359" width="9.140625" style="15"/>
    <col min="4360" max="4360" width="10.85546875" style="15" customWidth="1"/>
    <col min="4361" max="4361" width="9.85546875" style="15" bestFit="1" customWidth="1"/>
    <col min="4362" max="4604" width="9.140625" style="15"/>
    <col min="4605" max="4605" width="19.42578125" style="15" customWidth="1"/>
    <col min="4606" max="4606" width="10.42578125" style="15" customWidth="1"/>
    <col min="4607" max="4607" width="9.140625" style="15"/>
    <col min="4608" max="4608" width="16.5703125" style="15" customWidth="1"/>
    <col min="4609" max="4609" width="12" style="15" customWidth="1"/>
    <col min="4610" max="4610" width="11.5703125" style="15" customWidth="1"/>
    <col min="4611" max="4611" width="14" style="15" customWidth="1"/>
    <col min="4612" max="4612" width="23.5703125" style="15" customWidth="1"/>
    <col min="4613" max="4613" width="5.5703125" style="15" customWidth="1"/>
    <col min="4614" max="4614" width="26.5703125" style="15" customWidth="1"/>
    <col min="4615" max="4615" width="9.140625" style="15"/>
    <col min="4616" max="4616" width="10.85546875" style="15" customWidth="1"/>
    <col min="4617" max="4617" width="9.85546875" style="15" bestFit="1" customWidth="1"/>
    <col min="4618" max="4860" width="9.140625" style="15"/>
    <col min="4861" max="4861" width="19.42578125" style="15" customWidth="1"/>
    <col min="4862" max="4862" width="10.42578125" style="15" customWidth="1"/>
    <col min="4863" max="4863" width="9.140625" style="15"/>
    <col min="4864" max="4864" width="16.5703125" style="15" customWidth="1"/>
    <col min="4865" max="4865" width="12" style="15" customWidth="1"/>
    <col min="4866" max="4866" width="11.5703125" style="15" customWidth="1"/>
    <col min="4867" max="4867" width="14" style="15" customWidth="1"/>
    <col min="4868" max="4868" width="23.5703125" style="15" customWidth="1"/>
    <col min="4869" max="4869" width="5.5703125" style="15" customWidth="1"/>
    <col min="4870" max="4870" width="26.5703125" style="15" customWidth="1"/>
    <col min="4871" max="4871" width="9.140625" style="15"/>
    <col min="4872" max="4872" width="10.85546875" style="15" customWidth="1"/>
    <col min="4873" max="4873" width="9.85546875" style="15" bestFit="1" customWidth="1"/>
    <col min="4874" max="5116" width="9.140625" style="15"/>
    <col min="5117" max="5117" width="19.42578125" style="15" customWidth="1"/>
    <col min="5118" max="5118" width="10.42578125" style="15" customWidth="1"/>
    <col min="5119" max="5119" width="9.140625" style="15"/>
    <col min="5120" max="5120" width="16.5703125" style="15" customWidth="1"/>
    <col min="5121" max="5121" width="12" style="15" customWidth="1"/>
    <col min="5122" max="5122" width="11.5703125" style="15" customWidth="1"/>
    <col min="5123" max="5123" width="14" style="15" customWidth="1"/>
    <col min="5124" max="5124" width="23.5703125" style="15" customWidth="1"/>
    <col min="5125" max="5125" width="5.5703125" style="15" customWidth="1"/>
    <col min="5126" max="5126" width="26.5703125" style="15" customWidth="1"/>
    <col min="5127" max="5127" width="9.140625" style="15"/>
    <col min="5128" max="5128" width="10.85546875" style="15" customWidth="1"/>
    <col min="5129" max="5129" width="9.85546875" style="15" bestFit="1" customWidth="1"/>
    <col min="5130" max="5372" width="9.140625" style="15"/>
    <col min="5373" max="5373" width="19.42578125" style="15" customWidth="1"/>
    <col min="5374" max="5374" width="10.42578125" style="15" customWidth="1"/>
    <col min="5375" max="5375" width="9.140625" style="15"/>
    <col min="5376" max="5376" width="16.5703125" style="15" customWidth="1"/>
    <col min="5377" max="5377" width="12" style="15" customWidth="1"/>
    <col min="5378" max="5378" width="11.5703125" style="15" customWidth="1"/>
    <col min="5379" max="5379" width="14" style="15" customWidth="1"/>
    <col min="5380" max="5380" width="23.5703125" style="15" customWidth="1"/>
    <col min="5381" max="5381" width="5.5703125" style="15" customWidth="1"/>
    <col min="5382" max="5382" width="26.5703125" style="15" customWidth="1"/>
    <col min="5383" max="5383" width="9.140625" style="15"/>
    <col min="5384" max="5384" width="10.85546875" style="15" customWidth="1"/>
    <col min="5385" max="5385" width="9.85546875" style="15" bestFit="1" customWidth="1"/>
    <col min="5386" max="5628" width="9.140625" style="15"/>
    <col min="5629" max="5629" width="19.42578125" style="15" customWidth="1"/>
    <col min="5630" max="5630" width="10.42578125" style="15" customWidth="1"/>
    <col min="5631" max="5631" width="9.140625" style="15"/>
    <col min="5632" max="5632" width="16.5703125" style="15" customWidth="1"/>
    <col min="5633" max="5633" width="12" style="15" customWidth="1"/>
    <col min="5634" max="5634" width="11.5703125" style="15" customWidth="1"/>
    <col min="5635" max="5635" width="14" style="15" customWidth="1"/>
    <col min="5636" max="5636" width="23.5703125" style="15" customWidth="1"/>
    <col min="5637" max="5637" width="5.5703125" style="15" customWidth="1"/>
    <col min="5638" max="5638" width="26.5703125" style="15" customWidth="1"/>
    <col min="5639" max="5639" width="9.140625" style="15"/>
    <col min="5640" max="5640" width="10.85546875" style="15" customWidth="1"/>
    <col min="5641" max="5641" width="9.85546875" style="15" bestFit="1" customWidth="1"/>
    <col min="5642" max="5884" width="9.140625" style="15"/>
    <col min="5885" max="5885" width="19.42578125" style="15" customWidth="1"/>
    <col min="5886" max="5886" width="10.42578125" style="15" customWidth="1"/>
    <col min="5887" max="5887" width="9.140625" style="15"/>
    <col min="5888" max="5888" width="16.5703125" style="15" customWidth="1"/>
    <col min="5889" max="5889" width="12" style="15" customWidth="1"/>
    <col min="5890" max="5890" width="11.5703125" style="15" customWidth="1"/>
    <col min="5891" max="5891" width="14" style="15" customWidth="1"/>
    <col min="5892" max="5892" width="23.5703125" style="15" customWidth="1"/>
    <col min="5893" max="5893" width="5.5703125" style="15" customWidth="1"/>
    <col min="5894" max="5894" width="26.5703125" style="15" customWidth="1"/>
    <col min="5895" max="5895" width="9.140625" style="15"/>
    <col min="5896" max="5896" width="10.85546875" style="15" customWidth="1"/>
    <col min="5897" max="5897" width="9.85546875" style="15" bestFit="1" customWidth="1"/>
    <col min="5898" max="6140" width="9.140625" style="15"/>
    <col min="6141" max="6141" width="19.42578125" style="15" customWidth="1"/>
    <col min="6142" max="6142" width="10.42578125" style="15" customWidth="1"/>
    <col min="6143" max="6143" width="9.140625" style="15"/>
    <col min="6144" max="6144" width="16.5703125" style="15" customWidth="1"/>
    <col min="6145" max="6145" width="12" style="15" customWidth="1"/>
    <col min="6146" max="6146" width="11.5703125" style="15" customWidth="1"/>
    <col min="6147" max="6147" width="14" style="15" customWidth="1"/>
    <col min="6148" max="6148" width="23.5703125" style="15" customWidth="1"/>
    <col min="6149" max="6149" width="5.5703125" style="15" customWidth="1"/>
    <col min="6150" max="6150" width="26.5703125" style="15" customWidth="1"/>
    <col min="6151" max="6151" width="9.140625" style="15"/>
    <col min="6152" max="6152" width="10.85546875" style="15" customWidth="1"/>
    <col min="6153" max="6153" width="9.85546875" style="15" bestFit="1" customWidth="1"/>
    <col min="6154" max="6396" width="9.140625" style="15"/>
    <col min="6397" max="6397" width="19.42578125" style="15" customWidth="1"/>
    <col min="6398" max="6398" width="10.42578125" style="15" customWidth="1"/>
    <col min="6399" max="6399" width="9.140625" style="15"/>
    <col min="6400" max="6400" width="16.5703125" style="15" customWidth="1"/>
    <col min="6401" max="6401" width="12" style="15" customWidth="1"/>
    <col min="6402" max="6402" width="11.5703125" style="15" customWidth="1"/>
    <col min="6403" max="6403" width="14" style="15" customWidth="1"/>
    <col min="6404" max="6404" width="23.5703125" style="15" customWidth="1"/>
    <col min="6405" max="6405" width="5.5703125" style="15" customWidth="1"/>
    <col min="6406" max="6406" width="26.5703125" style="15" customWidth="1"/>
    <col min="6407" max="6407" width="9.140625" style="15"/>
    <col min="6408" max="6408" width="10.85546875" style="15" customWidth="1"/>
    <col min="6409" max="6409" width="9.85546875" style="15" bestFit="1" customWidth="1"/>
    <col min="6410" max="6652" width="9.140625" style="15"/>
    <col min="6653" max="6653" width="19.42578125" style="15" customWidth="1"/>
    <col min="6654" max="6654" width="10.42578125" style="15" customWidth="1"/>
    <col min="6655" max="6655" width="9.140625" style="15"/>
    <col min="6656" max="6656" width="16.5703125" style="15" customWidth="1"/>
    <col min="6657" max="6657" width="12" style="15" customWidth="1"/>
    <col min="6658" max="6658" width="11.5703125" style="15" customWidth="1"/>
    <col min="6659" max="6659" width="14" style="15" customWidth="1"/>
    <col min="6660" max="6660" width="23.5703125" style="15" customWidth="1"/>
    <col min="6661" max="6661" width="5.5703125" style="15" customWidth="1"/>
    <col min="6662" max="6662" width="26.5703125" style="15" customWidth="1"/>
    <col min="6663" max="6663" width="9.140625" style="15"/>
    <col min="6664" max="6664" width="10.85546875" style="15" customWidth="1"/>
    <col min="6665" max="6665" width="9.85546875" style="15" bestFit="1" customWidth="1"/>
    <col min="6666" max="6908" width="9.140625" style="15"/>
    <col min="6909" max="6909" width="19.42578125" style="15" customWidth="1"/>
    <col min="6910" max="6910" width="10.42578125" style="15" customWidth="1"/>
    <col min="6911" max="6911" width="9.140625" style="15"/>
    <col min="6912" max="6912" width="16.5703125" style="15" customWidth="1"/>
    <col min="6913" max="6913" width="12" style="15" customWidth="1"/>
    <col min="6914" max="6914" width="11.5703125" style="15" customWidth="1"/>
    <col min="6915" max="6915" width="14" style="15" customWidth="1"/>
    <col min="6916" max="6916" width="23.5703125" style="15" customWidth="1"/>
    <col min="6917" max="6917" width="5.5703125" style="15" customWidth="1"/>
    <col min="6918" max="6918" width="26.5703125" style="15" customWidth="1"/>
    <col min="6919" max="6919" width="9.140625" style="15"/>
    <col min="6920" max="6920" width="10.85546875" style="15" customWidth="1"/>
    <col min="6921" max="6921" width="9.85546875" style="15" bestFit="1" customWidth="1"/>
    <col min="6922" max="7164" width="9.140625" style="15"/>
    <col min="7165" max="7165" width="19.42578125" style="15" customWidth="1"/>
    <col min="7166" max="7166" width="10.42578125" style="15" customWidth="1"/>
    <col min="7167" max="7167" width="9.140625" style="15"/>
    <col min="7168" max="7168" width="16.5703125" style="15" customWidth="1"/>
    <col min="7169" max="7169" width="12" style="15" customWidth="1"/>
    <col min="7170" max="7170" width="11.5703125" style="15" customWidth="1"/>
    <col min="7171" max="7171" width="14" style="15" customWidth="1"/>
    <col min="7172" max="7172" width="23.5703125" style="15" customWidth="1"/>
    <col min="7173" max="7173" width="5.5703125" style="15" customWidth="1"/>
    <col min="7174" max="7174" width="26.5703125" style="15" customWidth="1"/>
    <col min="7175" max="7175" width="9.140625" style="15"/>
    <col min="7176" max="7176" width="10.85546875" style="15" customWidth="1"/>
    <col min="7177" max="7177" width="9.85546875" style="15" bestFit="1" customWidth="1"/>
    <col min="7178" max="7420" width="9.140625" style="15"/>
    <col min="7421" max="7421" width="19.42578125" style="15" customWidth="1"/>
    <col min="7422" max="7422" width="10.42578125" style="15" customWidth="1"/>
    <col min="7423" max="7423" width="9.140625" style="15"/>
    <col min="7424" max="7424" width="16.5703125" style="15" customWidth="1"/>
    <col min="7425" max="7425" width="12" style="15" customWidth="1"/>
    <col min="7426" max="7426" width="11.5703125" style="15" customWidth="1"/>
    <col min="7427" max="7427" width="14" style="15" customWidth="1"/>
    <col min="7428" max="7428" width="23.5703125" style="15" customWidth="1"/>
    <col min="7429" max="7429" width="5.5703125" style="15" customWidth="1"/>
    <col min="7430" max="7430" width="26.5703125" style="15" customWidth="1"/>
    <col min="7431" max="7431" width="9.140625" style="15"/>
    <col min="7432" max="7432" width="10.85546875" style="15" customWidth="1"/>
    <col min="7433" max="7433" width="9.85546875" style="15" bestFit="1" customWidth="1"/>
    <col min="7434" max="7676" width="9.140625" style="15"/>
    <col min="7677" max="7677" width="19.42578125" style="15" customWidth="1"/>
    <col min="7678" max="7678" width="10.42578125" style="15" customWidth="1"/>
    <col min="7679" max="7679" width="9.140625" style="15"/>
    <col min="7680" max="7680" width="16.5703125" style="15" customWidth="1"/>
    <col min="7681" max="7681" width="12" style="15" customWidth="1"/>
    <col min="7682" max="7682" width="11.5703125" style="15" customWidth="1"/>
    <col min="7683" max="7683" width="14" style="15" customWidth="1"/>
    <col min="7684" max="7684" width="23.5703125" style="15" customWidth="1"/>
    <col min="7685" max="7685" width="5.5703125" style="15" customWidth="1"/>
    <col min="7686" max="7686" width="26.5703125" style="15" customWidth="1"/>
    <col min="7687" max="7687" width="9.140625" style="15"/>
    <col min="7688" max="7688" width="10.85546875" style="15" customWidth="1"/>
    <col min="7689" max="7689" width="9.85546875" style="15" bestFit="1" customWidth="1"/>
    <col min="7690" max="7932" width="9.140625" style="15"/>
    <col min="7933" max="7933" width="19.42578125" style="15" customWidth="1"/>
    <col min="7934" max="7934" width="10.42578125" style="15" customWidth="1"/>
    <col min="7935" max="7935" width="9.140625" style="15"/>
    <col min="7936" max="7936" width="16.5703125" style="15" customWidth="1"/>
    <col min="7937" max="7937" width="12" style="15" customWidth="1"/>
    <col min="7938" max="7938" width="11.5703125" style="15" customWidth="1"/>
    <col min="7939" max="7939" width="14" style="15" customWidth="1"/>
    <col min="7940" max="7940" width="23.5703125" style="15" customWidth="1"/>
    <col min="7941" max="7941" width="5.5703125" style="15" customWidth="1"/>
    <col min="7942" max="7942" width="26.5703125" style="15" customWidth="1"/>
    <col min="7943" max="7943" width="9.140625" style="15"/>
    <col min="7944" max="7944" width="10.85546875" style="15" customWidth="1"/>
    <col min="7945" max="7945" width="9.85546875" style="15" bestFit="1" customWidth="1"/>
    <col min="7946" max="8188" width="9.140625" style="15"/>
    <col min="8189" max="8189" width="19.42578125" style="15" customWidth="1"/>
    <col min="8190" max="8190" width="10.42578125" style="15" customWidth="1"/>
    <col min="8191" max="8191" width="9.140625" style="15"/>
    <col min="8192" max="8192" width="16.5703125" style="15" customWidth="1"/>
    <col min="8193" max="8193" width="12" style="15" customWidth="1"/>
    <col min="8194" max="8194" width="11.5703125" style="15" customWidth="1"/>
    <col min="8195" max="8195" width="14" style="15" customWidth="1"/>
    <col min="8196" max="8196" width="23.5703125" style="15" customWidth="1"/>
    <col min="8197" max="8197" width="5.5703125" style="15" customWidth="1"/>
    <col min="8198" max="8198" width="26.5703125" style="15" customWidth="1"/>
    <col min="8199" max="8199" width="9.140625" style="15"/>
    <col min="8200" max="8200" width="10.85546875" style="15" customWidth="1"/>
    <col min="8201" max="8201" width="9.85546875" style="15" bestFit="1" customWidth="1"/>
    <col min="8202" max="8444" width="9.140625" style="15"/>
    <col min="8445" max="8445" width="19.42578125" style="15" customWidth="1"/>
    <col min="8446" max="8446" width="10.42578125" style="15" customWidth="1"/>
    <col min="8447" max="8447" width="9.140625" style="15"/>
    <col min="8448" max="8448" width="16.5703125" style="15" customWidth="1"/>
    <col min="8449" max="8449" width="12" style="15" customWidth="1"/>
    <col min="8450" max="8450" width="11.5703125" style="15" customWidth="1"/>
    <col min="8451" max="8451" width="14" style="15" customWidth="1"/>
    <col min="8452" max="8452" width="23.5703125" style="15" customWidth="1"/>
    <col min="8453" max="8453" width="5.5703125" style="15" customWidth="1"/>
    <col min="8454" max="8454" width="26.5703125" style="15" customWidth="1"/>
    <col min="8455" max="8455" width="9.140625" style="15"/>
    <col min="8456" max="8456" width="10.85546875" style="15" customWidth="1"/>
    <col min="8457" max="8457" width="9.85546875" style="15" bestFit="1" customWidth="1"/>
    <col min="8458" max="8700" width="9.140625" style="15"/>
    <col min="8701" max="8701" width="19.42578125" style="15" customWidth="1"/>
    <col min="8702" max="8702" width="10.42578125" style="15" customWidth="1"/>
    <col min="8703" max="8703" width="9.140625" style="15"/>
    <col min="8704" max="8704" width="16.5703125" style="15" customWidth="1"/>
    <col min="8705" max="8705" width="12" style="15" customWidth="1"/>
    <col min="8706" max="8706" width="11.5703125" style="15" customWidth="1"/>
    <col min="8707" max="8707" width="14" style="15" customWidth="1"/>
    <col min="8708" max="8708" width="23.5703125" style="15" customWidth="1"/>
    <col min="8709" max="8709" width="5.5703125" style="15" customWidth="1"/>
    <col min="8710" max="8710" width="26.5703125" style="15" customWidth="1"/>
    <col min="8711" max="8711" width="9.140625" style="15"/>
    <col min="8712" max="8712" width="10.85546875" style="15" customWidth="1"/>
    <col min="8713" max="8713" width="9.85546875" style="15" bestFit="1" customWidth="1"/>
    <col min="8714" max="8956" width="9.140625" style="15"/>
    <col min="8957" max="8957" width="19.42578125" style="15" customWidth="1"/>
    <col min="8958" max="8958" width="10.42578125" style="15" customWidth="1"/>
    <col min="8959" max="8959" width="9.140625" style="15"/>
    <col min="8960" max="8960" width="16.5703125" style="15" customWidth="1"/>
    <col min="8961" max="8961" width="12" style="15" customWidth="1"/>
    <col min="8962" max="8962" width="11.5703125" style="15" customWidth="1"/>
    <col min="8963" max="8963" width="14" style="15" customWidth="1"/>
    <col min="8964" max="8964" width="23.5703125" style="15" customWidth="1"/>
    <col min="8965" max="8965" width="5.5703125" style="15" customWidth="1"/>
    <col min="8966" max="8966" width="26.5703125" style="15" customWidth="1"/>
    <col min="8967" max="8967" width="9.140625" style="15"/>
    <col min="8968" max="8968" width="10.85546875" style="15" customWidth="1"/>
    <col min="8969" max="8969" width="9.85546875" style="15" bestFit="1" customWidth="1"/>
    <col min="8970" max="9212" width="9.140625" style="15"/>
    <col min="9213" max="9213" width="19.42578125" style="15" customWidth="1"/>
    <col min="9214" max="9214" width="10.42578125" style="15" customWidth="1"/>
    <col min="9215" max="9215" width="9.140625" style="15"/>
    <col min="9216" max="9216" width="16.5703125" style="15" customWidth="1"/>
    <col min="9217" max="9217" width="12" style="15" customWidth="1"/>
    <col min="9218" max="9218" width="11.5703125" style="15" customWidth="1"/>
    <col min="9219" max="9219" width="14" style="15" customWidth="1"/>
    <col min="9220" max="9220" width="23.5703125" style="15" customWidth="1"/>
    <col min="9221" max="9221" width="5.5703125" style="15" customWidth="1"/>
    <col min="9222" max="9222" width="26.5703125" style="15" customWidth="1"/>
    <col min="9223" max="9223" width="9.140625" style="15"/>
    <col min="9224" max="9224" width="10.85546875" style="15" customWidth="1"/>
    <col min="9225" max="9225" width="9.85546875" style="15" bestFit="1" customWidth="1"/>
    <col min="9226" max="9468" width="9.140625" style="15"/>
    <col min="9469" max="9469" width="19.42578125" style="15" customWidth="1"/>
    <col min="9470" max="9470" width="10.42578125" style="15" customWidth="1"/>
    <col min="9471" max="9471" width="9.140625" style="15"/>
    <col min="9472" max="9472" width="16.5703125" style="15" customWidth="1"/>
    <col min="9473" max="9473" width="12" style="15" customWidth="1"/>
    <col min="9474" max="9474" width="11.5703125" style="15" customWidth="1"/>
    <col min="9475" max="9475" width="14" style="15" customWidth="1"/>
    <col min="9476" max="9476" width="23.5703125" style="15" customWidth="1"/>
    <col min="9477" max="9477" width="5.5703125" style="15" customWidth="1"/>
    <col min="9478" max="9478" width="26.5703125" style="15" customWidth="1"/>
    <col min="9479" max="9479" width="9.140625" style="15"/>
    <col min="9480" max="9480" width="10.85546875" style="15" customWidth="1"/>
    <col min="9481" max="9481" width="9.85546875" style="15" bestFit="1" customWidth="1"/>
    <col min="9482" max="9724" width="9.140625" style="15"/>
    <col min="9725" max="9725" width="19.42578125" style="15" customWidth="1"/>
    <col min="9726" max="9726" width="10.42578125" style="15" customWidth="1"/>
    <col min="9727" max="9727" width="9.140625" style="15"/>
    <col min="9728" max="9728" width="16.5703125" style="15" customWidth="1"/>
    <col min="9729" max="9729" width="12" style="15" customWidth="1"/>
    <col min="9730" max="9730" width="11.5703125" style="15" customWidth="1"/>
    <col min="9731" max="9731" width="14" style="15" customWidth="1"/>
    <col min="9732" max="9732" width="23.5703125" style="15" customWidth="1"/>
    <col min="9733" max="9733" width="5.5703125" style="15" customWidth="1"/>
    <col min="9734" max="9734" width="26.5703125" style="15" customWidth="1"/>
    <col min="9735" max="9735" width="9.140625" style="15"/>
    <col min="9736" max="9736" width="10.85546875" style="15" customWidth="1"/>
    <col min="9737" max="9737" width="9.85546875" style="15" bestFit="1" customWidth="1"/>
    <col min="9738" max="9980" width="9.140625" style="15"/>
    <col min="9981" max="9981" width="19.42578125" style="15" customWidth="1"/>
    <col min="9982" max="9982" width="10.42578125" style="15" customWidth="1"/>
    <col min="9983" max="9983" width="9.140625" style="15"/>
    <col min="9984" max="9984" width="16.5703125" style="15" customWidth="1"/>
    <col min="9985" max="9985" width="12" style="15" customWidth="1"/>
    <col min="9986" max="9986" width="11.5703125" style="15" customWidth="1"/>
    <col min="9987" max="9987" width="14" style="15" customWidth="1"/>
    <col min="9988" max="9988" width="23.5703125" style="15" customWidth="1"/>
    <col min="9989" max="9989" width="5.5703125" style="15" customWidth="1"/>
    <col min="9990" max="9990" width="26.5703125" style="15" customWidth="1"/>
    <col min="9991" max="9991" width="9.140625" style="15"/>
    <col min="9992" max="9992" width="10.85546875" style="15" customWidth="1"/>
    <col min="9993" max="9993" width="9.85546875" style="15" bestFit="1" customWidth="1"/>
    <col min="9994" max="10236" width="9.140625" style="15"/>
    <col min="10237" max="10237" width="19.42578125" style="15" customWidth="1"/>
    <col min="10238" max="10238" width="10.42578125" style="15" customWidth="1"/>
    <col min="10239" max="10239" width="9.140625" style="15"/>
    <col min="10240" max="10240" width="16.5703125" style="15" customWidth="1"/>
    <col min="10241" max="10241" width="12" style="15" customWidth="1"/>
    <col min="10242" max="10242" width="11.5703125" style="15" customWidth="1"/>
    <col min="10243" max="10243" width="14" style="15" customWidth="1"/>
    <col min="10244" max="10244" width="23.5703125" style="15" customWidth="1"/>
    <col min="10245" max="10245" width="5.5703125" style="15" customWidth="1"/>
    <col min="10246" max="10246" width="26.5703125" style="15" customWidth="1"/>
    <col min="10247" max="10247" width="9.140625" style="15"/>
    <col min="10248" max="10248" width="10.85546875" style="15" customWidth="1"/>
    <col min="10249" max="10249" width="9.85546875" style="15" bestFit="1" customWidth="1"/>
    <col min="10250" max="10492" width="9.140625" style="15"/>
    <col min="10493" max="10493" width="19.42578125" style="15" customWidth="1"/>
    <col min="10494" max="10494" width="10.42578125" style="15" customWidth="1"/>
    <col min="10495" max="10495" width="9.140625" style="15"/>
    <col min="10496" max="10496" width="16.5703125" style="15" customWidth="1"/>
    <col min="10497" max="10497" width="12" style="15" customWidth="1"/>
    <col min="10498" max="10498" width="11.5703125" style="15" customWidth="1"/>
    <col min="10499" max="10499" width="14" style="15" customWidth="1"/>
    <col min="10500" max="10500" width="23.5703125" style="15" customWidth="1"/>
    <col min="10501" max="10501" width="5.5703125" style="15" customWidth="1"/>
    <col min="10502" max="10502" width="26.5703125" style="15" customWidth="1"/>
    <col min="10503" max="10503" width="9.140625" style="15"/>
    <col min="10504" max="10504" width="10.85546875" style="15" customWidth="1"/>
    <col min="10505" max="10505" width="9.85546875" style="15" bestFit="1" customWidth="1"/>
    <col min="10506" max="10748" width="9.140625" style="15"/>
    <col min="10749" max="10749" width="19.42578125" style="15" customWidth="1"/>
    <col min="10750" max="10750" width="10.42578125" style="15" customWidth="1"/>
    <col min="10751" max="10751" width="9.140625" style="15"/>
    <col min="10752" max="10752" width="16.5703125" style="15" customWidth="1"/>
    <col min="10753" max="10753" width="12" style="15" customWidth="1"/>
    <col min="10754" max="10754" width="11.5703125" style="15" customWidth="1"/>
    <col min="10755" max="10755" width="14" style="15" customWidth="1"/>
    <col min="10756" max="10756" width="23.5703125" style="15" customWidth="1"/>
    <col min="10757" max="10757" width="5.5703125" style="15" customWidth="1"/>
    <col min="10758" max="10758" width="26.5703125" style="15" customWidth="1"/>
    <col min="10759" max="10759" width="9.140625" style="15"/>
    <col min="10760" max="10760" width="10.85546875" style="15" customWidth="1"/>
    <col min="10761" max="10761" width="9.85546875" style="15" bestFit="1" customWidth="1"/>
    <col min="10762" max="11004" width="9.140625" style="15"/>
    <col min="11005" max="11005" width="19.42578125" style="15" customWidth="1"/>
    <col min="11006" max="11006" width="10.42578125" style="15" customWidth="1"/>
    <col min="11007" max="11007" width="9.140625" style="15"/>
    <col min="11008" max="11008" width="16.5703125" style="15" customWidth="1"/>
    <col min="11009" max="11009" width="12" style="15" customWidth="1"/>
    <col min="11010" max="11010" width="11.5703125" style="15" customWidth="1"/>
    <col min="11011" max="11011" width="14" style="15" customWidth="1"/>
    <col min="11012" max="11012" width="23.5703125" style="15" customWidth="1"/>
    <col min="11013" max="11013" width="5.5703125" style="15" customWidth="1"/>
    <col min="11014" max="11014" width="26.5703125" style="15" customWidth="1"/>
    <col min="11015" max="11015" width="9.140625" style="15"/>
    <col min="11016" max="11016" width="10.85546875" style="15" customWidth="1"/>
    <col min="11017" max="11017" width="9.85546875" style="15" bestFit="1" customWidth="1"/>
    <col min="11018" max="11260" width="9.140625" style="15"/>
    <col min="11261" max="11261" width="19.42578125" style="15" customWidth="1"/>
    <col min="11262" max="11262" width="10.42578125" style="15" customWidth="1"/>
    <col min="11263" max="11263" width="9.140625" style="15"/>
    <col min="11264" max="11264" width="16.5703125" style="15" customWidth="1"/>
    <col min="11265" max="11265" width="12" style="15" customWidth="1"/>
    <col min="11266" max="11266" width="11.5703125" style="15" customWidth="1"/>
    <col min="11267" max="11267" width="14" style="15" customWidth="1"/>
    <col min="11268" max="11268" width="23.5703125" style="15" customWidth="1"/>
    <col min="11269" max="11269" width="5.5703125" style="15" customWidth="1"/>
    <col min="11270" max="11270" width="26.5703125" style="15" customWidth="1"/>
    <col min="11271" max="11271" width="9.140625" style="15"/>
    <col min="11272" max="11272" width="10.85546875" style="15" customWidth="1"/>
    <col min="11273" max="11273" width="9.85546875" style="15" bestFit="1" customWidth="1"/>
    <col min="11274" max="11516" width="9.140625" style="15"/>
    <col min="11517" max="11517" width="19.42578125" style="15" customWidth="1"/>
    <col min="11518" max="11518" width="10.42578125" style="15" customWidth="1"/>
    <col min="11519" max="11519" width="9.140625" style="15"/>
    <col min="11520" max="11520" width="16.5703125" style="15" customWidth="1"/>
    <col min="11521" max="11521" width="12" style="15" customWidth="1"/>
    <col min="11522" max="11522" width="11.5703125" style="15" customWidth="1"/>
    <col min="11523" max="11523" width="14" style="15" customWidth="1"/>
    <col min="11524" max="11524" width="23.5703125" style="15" customWidth="1"/>
    <col min="11525" max="11525" width="5.5703125" style="15" customWidth="1"/>
    <col min="11526" max="11526" width="26.5703125" style="15" customWidth="1"/>
    <col min="11527" max="11527" width="9.140625" style="15"/>
    <col min="11528" max="11528" width="10.85546875" style="15" customWidth="1"/>
    <col min="11529" max="11529" width="9.85546875" style="15" bestFit="1" customWidth="1"/>
    <col min="11530" max="11772" width="9.140625" style="15"/>
    <col min="11773" max="11773" width="19.42578125" style="15" customWidth="1"/>
    <col min="11774" max="11774" width="10.42578125" style="15" customWidth="1"/>
    <col min="11775" max="11775" width="9.140625" style="15"/>
    <col min="11776" max="11776" width="16.5703125" style="15" customWidth="1"/>
    <col min="11777" max="11777" width="12" style="15" customWidth="1"/>
    <col min="11778" max="11778" width="11.5703125" style="15" customWidth="1"/>
    <col min="11779" max="11779" width="14" style="15" customWidth="1"/>
    <col min="11780" max="11780" width="23.5703125" style="15" customWidth="1"/>
    <col min="11781" max="11781" width="5.5703125" style="15" customWidth="1"/>
    <col min="11782" max="11782" width="26.5703125" style="15" customWidth="1"/>
    <col min="11783" max="11783" width="9.140625" style="15"/>
    <col min="11784" max="11784" width="10.85546875" style="15" customWidth="1"/>
    <col min="11785" max="11785" width="9.85546875" style="15" bestFit="1" customWidth="1"/>
    <col min="11786" max="12028" width="9.140625" style="15"/>
    <col min="12029" max="12029" width="19.42578125" style="15" customWidth="1"/>
    <col min="12030" max="12030" width="10.42578125" style="15" customWidth="1"/>
    <col min="12031" max="12031" width="9.140625" style="15"/>
    <col min="12032" max="12032" width="16.5703125" style="15" customWidth="1"/>
    <col min="12033" max="12033" width="12" style="15" customWidth="1"/>
    <col min="12034" max="12034" width="11.5703125" style="15" customWidth="1"/>
    <col min="12035" max="12035" width="14" style="15" customWidth="1"/>
    <col min="12036" max="12036" width="23.5703125" style="15" customWidth="1"/>
    <col min="12037" max="12037" width="5.5703125" style="15" customWidth="1"/>
    <col min="12038" max="12038" width="26.5703125" style="15" customWidth="1"/>
    <col min="12039" max="12039" width="9.140625" style="15"/>
    <col min="12040" max="12040" width="10.85546875" style="15" customWidth="1"/>
    <col min="12041" max="12041" width="9.85546875" style="15" bestFit="1" customWidth="1"/>
    <col min="12042" max="12284" width="9.140625" style="15"/>
    <col min="12285" max="12285" width="19.42578125" style="15" customWidth="1"/>
    <col min="12286" max="12286" width="10.42578125" style="15" customWidth="1"/>
    <col min="12287" max="12287" width="9.140625" style="15"/>
    <col min="12288" max="12288" width="16.5703125" style="15" customWidth="1"/>
    <col min="12289" max="12289" width="12" style="15" customWidth="1"/>
    <col min="12290" max="12290" width="11.5703125" style="15" customWidth="1"/>
    <col min="12291" max="12291" width="14" style="15" customWidth="1"/>
    <col min="12292" max="12292" width="23.5703125" style="15" customWidth="1"/>
    <col min="12293" max="12293" width="5.5703125" style="15" customWidth="1"/>
    <col min="12294" max="12294" width="26.5703125" style="15" customWidth="1"/>
    <col min="12295" max="12295" width="9.140625" style="15"/>
    <col min="12296" max="12296" width="10.85546875" style="15" customWidth="1"/>
    <col min="12297" max="12297" width="9.85546875" style="15" bestFit="1" customWidth="1"/>
    <col min="12298" max="12540" width="9.140625" style="15"/>
    <col min="12541" max="12541" width="19.42578125" style="15" customWidth="1"/>
    <col min="12542" max="12542" width="10.42578125" style="15" customWidth="1"/>
    <col min="12543" max="12543" width="9.140625" style="15"/>
    <col min="12544" max="12544" width="16.5703125" style="15" customWidth="1"/>
    <col min="12545" max="12545" width="12" style="15" customWidth="1"/>
    <col min="12546" max="12546" width="11.5703125" style="15" customWidth="1"/>
    <col min="12547" max="12547" width="14" style="15" customWidth="1"/>
    <col min="12548" max="12548" width="23.5703125" style="15" customWidth="1"/>
    <col min="12549" max="12549" width="5.5703125" style="15" customWidth="1"/>
    <col min="12550" max="12550" width="26.5703125" style="15" customWidth="1"/>
    <col min="12551" max="12551" width="9.140625" style="15"/>
    <col min="12552" max="12552" width="10.85546875" style="15" customWidth="1"/>
    <col min="12553" max="12553" width="9.85546875" style="15" bestFit="1" customWidth="1"/>
    <col min="12554" max="12796" width="9.140625" style="15"/>
    <col min="12797" max="12797" width="19.42578125" style="15" customWidth="1"/>
    <col min="12798" max="12798" width="10.42578125" style="15" customWidth="1"/>
    <col min="12799" max="12799" width="9.140625" style="15"/>
    <col min="12800" max="12800" width="16.5703125" style="15" customWidth="1"/>
    <col min="12801" max="12801" width="12" style="15" customWidth="1"/>
    <col min="12802" max="12802" width="11.5703125" style="15" customWidth="1"/>
    <col min="12803" max="12803" width="14" style="15" customWidth="1"/>
    <col min="12804" max="12804" width="23.5703125" style="15" customWidth="1"/>
    <col min="12805" max="12805" width="5.5703125" style="15" customWidth="1"/>
    <col min="12806" max="12806" width="26.5703125" style="15" customWidth="1"/>
    <col min="12807" max="12807" width="9.140625" style="15"/>
    <col min="12808" max="12808" width="10.85546875" style="15" customWidth="1"/>
    <col min="12809" max="12809" width="9.85546875" style="15" bestFit="1" customWidth="1"/>
    <col min="12810" max="13052" width="9.140625" style="15"/>
    <col min="13053" max="13053" width="19.42578125" style="15" customWidth="1"/>
    <col min="13054" max="13054" width="10.42578125" style="15" customWidth="1"/>
    <col min="13055" max="13055" width="9.140625" style="15"/>
    <col min="13056" max="13056" width="16.5703125" style="15" customWidth="1"/>
    <col min="13057" max="13057" width="12" style="15" customWidth="1"/>
    <col min="13058" max="13058" width="11.5703125" style="15" customWidth="1"/>
    <col min="13059" max="13059" width="14" style="15" customWidth="1"/>
    <col min="13060" max="13060" width="23.5703125" style="15" customWidth="1"/>
    <col min="13061" max="13061" width="5.5703125" style="15" customWidth="1"/>
    <col min="13062" max="13062" width="26.5703125" style="15" customWidth="1"/>
    <col min="13063" max="13063" width="9.140625" style="15"/>
    <col min="13064" max="13064" width="10.85546875" style="15" customWidth="1"/>
    <col min="13065" max="13065" width="9.85546875" style="15" bestFit="1" customWidth="1"/>
    <col min="13066" max="13308" width="9.140625" style="15"/>
    <col min="13309" max="13309" width="19.42578125" style="15" customWidth="1"/>
    <col min="13310" max="13310" width="10.42578125" style="15" customWidth="1"/>
    <col min="13311" max="13311" width="9.140625" style="15"/>
    <col min="13312" max="13312" width="16.5703125" style="15" customWidth="1"/>
    <col min="13313" max="13313" width="12" style="15" customWidth="1"/>
    <col min="13314" max="13314" width="11.5703125" style="15" customWidth="1"/>
    <col min="13315" max="13315" width="14" style="15" customWidth="1"/>
    <col min="13316" max="13316" width="23.5703125" style="15" customWidth="1"/>
    <col min="13317" max="13317" width="5.5703125" style="15" customWidth="1"/>
    <col min="13318" max="13318" width="26.5703125" style="15" customWidth="1"/>
    <col min="13319" max="13319" width="9.140625" style="15"/>
    <col min="13320" max="13320" width="10.85546875" style="15" customWidth="1"/>
    <col min="13321" max="13321" width="9.85546875" style="15" bestFit="1" customWidth="1"/>
    <col min="13322" max="13564" width="9.140625" style="15"/>
    <col min="13565" max="13565" width="19.42578125" style="15" customWidth="1"/>
    <col min="13566" max="13566" width="10.42578125" style="15" customWidth="1"/>
    <col min="13567" max="13567" width="9.140625" style="15"/>
    <col min="13568" max="13568" width="16.5703125" style="15" customWidth="1"/>
    <col min="13569" max="13569" width="12" style="15" customWidth="1"/>
    <col min="13570" max="13570" width="11.5703125" style="15" customWidth="1"/>
    <col min="13571" max="13571" width="14" style="15" customWidth="1"/>
    <col min="13572" max="13572" width="23.5703125" style="15" customWidth="1"/>
    <col min="13573" max="13573" width="5.5703125" style="15" customWidth="1"/>
    <col min="13574" max="13574" width="26.5703125" style="15" customWidth="1"/>
    <col min="13575" max="13575" width="9.140625" style="15"/>
    <col min="13576" max="13576" width="10.85546875" style="15" customWidth="1"/>
    <col min="13577" max="13577" width="9.85546875" style="15" bestFit="1" customWidth="1"/>
    <col min="13578" max="13820" width="9.140625" style="15"/>
    <col min="13821" max="13821" width="19.42578125" style="15" customWidth="1"/>
    <col min="13822" max="13822" width="10.42578125" style="15" customWidth="1"/>
    <col min="13823" max="13823" width="9.140625" style="15"/>
    <col min="13824" max="13824" width="16.5703125" style="15" customWidth="1"/>
    <col min="13825" max="13825" width="12" style="15" customWidth="1"/>
    <col min="13826" max="13826" width="11.5703125" style="15" customWidth="1"/>
    <col min="13827" max="13827" width="14" style="15" customWidth="1"/>
    <col min="13828" max="13828" width="23.5703125" style="15" customWidth="1"/>
    <col min="13829" max="13829" width="5.5703125" style="15" customWidth="1"/>
    <col min="13830" max="13830" width="26.5703125" style="15" customWidth="1"/>
    <col min="13831" max="13831" width="9.140625" style="15"/>
    <col min="13832" max="13832" width="10.85546875" style="15" customWidth="1"/>
    <col min="13833" max="13833" width="9.85546875" style="15" bestFit="1" customWidth="1"/>
    <col min="13834" max="14076" width="9.140625" style="15"/>
    <col min="14077" max="14077" width="19.42578125" style="15" customWidth="1"/>
    <col min="14078" max="14078" width="10.42578125" style="15" customWidth="1"/>
    <col min="14079" max="14079" width="9.140625" style="15"/>
    <col min="14080" max="14080" width="16.5703125" style="15" customWidth="1"/>
    <col min="14081" max="14081" width="12" style="15" customWidth="1"/>
    <col min="14082" max="14082" width="11.5703125" style="15" customWidth="1"/>
    <col min="14083" max="14083" width="14" style="15" customWidth="1"/>
    <col min="14084" max="14084" width="23.5703125" style="15" customWidth="1"/>
    <col min="14085" max="14085" width="5.5703125" style="15" customWidth="1"/>
    <col min="14086" max="14086" width="26.5703125" style="15" customWidth="1"/>
    <col min="14087" max="14087" width="9.140625" style="15"/>
    <col min="14088" max="14088" width="10.85546875" style="15" customWidth="1"/>
    <col min="14089" max="14089" width="9.85546875" style="15" bestFit="1" customWidth="1"/>
    <col min="14090" max="14332" width="9.140625" style="15"/>
    <col min="14333" max="14333" width="19.42578125" style="15" customWidth="1"/>
    <col min="14334" max="14334" width="10.42578125" style="15" customWidth="1"/>
    <col min="14335" max="14335" width="9.140625" style="15"/>
    <col min="14336" max="14336" width="16.5703125" style="15" customWidth="1"/>
    <col min="14337" max="14337" width="12" style="15" customWidth="1"/>
    <col min="14338" max="14338" width="11.5703125" style="15" customWidth="1"/>
    <col min="14339" max="14339" width="14" style="15" customWidth="1"/>
    <col min="14340" max="14340" width="23.5703125" style="15" customWidth="1"/>
    <col min="14341" max="14341" width="5.5703125" style="15" customWidth="1"/>
    <col min="14342" max="14342" width="26.5703125" style="15" customWidth="1"/>
    <col min="14343" max="14343" width="9.140625" style="15"/>
    <col min="14344" max="14344" width="10.85546875" style="15" customWidth="1"/>
    <col min="14345" max="14345" width="9.85546875" style="15" bestFit="1" customWidth="1"/>
    <col min="14346" max="14588" width="9.140625" style="15"/>
    <col min="14589" max="14589" width="19.42578125" style="15" customWidth="1"/>
    <col min="14590" max="14590" width="10.42578125" style="15" customWidth="1"/>
    <col min="14591" max="14591" width="9.140625" style="15"/>
    <col min="14592" max="14592" width="16.5703125" style="15" customWidth="1"/>
    <col min="14593" max="14593" width="12" style="15" customWidth="1"/>
    <col min="14594" max="14594" width="11.5703125" style="15" customWidth="1"/>
    <col min="14595" max="14595" width="14" style="15" customWidth="1"/>
    <col min="14596" max="14596" width="23.5703125" style="15" customWidth="1"/>
    <col min="14597" max="14597" width="5.5703125" style="15" customWidth="1"/>
    <col min="14598" max="14598" width="26.5703125" style="15" customWidth="1"/>
    <col min="14599" max="14599" width="9.140625" style="15"/>
    <col min="14600" max="14600" width="10.85546875" style="15" customWidth="1"/>
    <col min="14601" max="14601" width="9.85546875" style="15" bestFit="1" customWidth="1"/>
    <col min="14602" max="14844" width="9.140625" style="15"/>
    <col min="14845" max="14845" width="19.42578125" style="15" customWidth="1"/>
    <col min="14846" max="14846" width="10.42578125" style="15" customWidth="1"/>
    <col min="14847" max="14847" width="9.140625" style="15"/>
    <col min="14848" max="14848" width="16.5703125" style="15" customWidth="1"/>
    <col min="14849" max="14849" width="12" style="15" customWidth="1"/>
    <col min="14850" max="14850" width="11.5703125" style="15" customWidth="1"/>
    <col min="14851" max="14851" width="14" style="15" customWidth="1"/>
    <col min="14852" max="14852" width="23.5703125" style="15" customWidth="1"/>
    <col min="14853" max="14853" width="5.5703125" style="15" customWidth="1"/>
    <col min="14854" max="14854" width="26.5703125" style="15" customWidth="1"/>
    <col min="14855" max="14855" width="9.140625" style="15"/>
    <col min="14856" max="14856" width="10.85546875" style="15" customWidth="1"/>
    <col min="14857" max="14857" width="9.85546875" style="15" bestFit="1" customWidth="1"/>
    <col min="14858" max="15100" width="9.140625" style="15"/>
    <col min="15101" max="15101" width="19.42578125" style="15" customWidth="1"/>
    <col min="15102" max="15102" width="10.42578125" style="15" customWidth="1"/>
    <col min="15103" max="15103" width="9.140625" style="15"/>
    <col min="15104" max="15104" width="16.5703125" style="15" customWidth="1"/>
    <col min="15105" max="15105" width="12" style="15" customWidth="1"/>
    <col min="15106" max="15106" width="11.5703125" style="15" customWidth="1"/>
    <col min="15107" max="15107" width="14" style="15" customWidth="1"/>
    <col min="15108" max="15108" width="23.5703125" style="15" customWidth="1"/>
    <col min="15109" max="15109" width="5.5703125" style="15" customWidth="1"/>
    <col min="15110" max="15110" width="26.5703125" style="15" customWidth="1"/>
    <col min="15111" max="15111" width="9.140625" style="15"/>
    <col min="15112" max="15112" width="10.85546875" style="15" customWidth="1"/>
    <col min="15113" max="15113" width="9.85546875" style="15" bestFit="1" customWidth="1"/>
    <col min="15114" max="15356" width="9.140625" style="15"/>
    <col min="15357" max="15357" width="19.42578125" style="15" customWidth="1"/>
    <col min="15358" max="15358" width="10.42578125" style="15" customWidth="1"/>
    <col min="15359" max="15359" width="9.140625" style="15"/>
    <col min="15360" max="15360" width="16.5703125" style="15" customWidth="1"/>
    <col min="15361" max="15361" width="12" style="15" customWidth="1"/>
    <col min="15362" max="15362" width="11.5703125" style="15" customWidth="1"/>
    <col min="15363" max="15363" width="14" style="15" customWidth="1"/>
    <col min="15364" max="15364" width="23.5703125" style="15" customWidth="1"/>
    <col min="15365" max="15365" width="5.5703125" style="15" customWidth="1"/>
    <col min="15366" max="15366" width="26.5703125" style="15" customWidth="1"/>
    <col min="15367" max="15367" width="9.140625" style="15"/>
    <col min="15368" max="15368" width="10.85546875" style="15" customWidth="1"/>
    <col min="15369" max="15369" width="9.85546875" style="15" bestFit="1" customWidth="1"/>
    <col min="15370" max="15612" width="9.140625" style="15"/>
    <col min="15613" max="15613" width="19.42578125" style="15" customWidth="1"/>
    <col min="15614" max="15614" width="10.42578125" style="15" customWidth="1"/>
    <col min="15615" max="15615" width="9.140625" style="15"/>
    <col min="15616" max="15616" width="16.5703125" style="15" customWidth="1"/>
    <col min="15617" max="15617" width="12" style="15" customWidth="1"/>
    <col min="15618" max="15618" width="11.5703125" style="15" customWidth="1"/>
    <col min="15619" max="15619" width="14" style="15" customWidth="1"/>
    <col min="15620" max="15620" width="23.5703125" style="15" customWidth="1"/>
    <col min="15621" max="15621" width="5.5703125" style="15" customWidth="1"/>
    <col min="15622" max="15622" width="26.5703125" style="15" customWidth="1"/>
    <col min="15623" max="15623" width="9.140625" style="15"/>
    <col min="15624" max="15624" width="10.85546875" style="15" customWidth="1"/>
    <col min="15625" max="15625" width="9.85546875" style="15" bestFit="1" customWidth="1"/>
    <col min="15626" max="15868" width="9.140625" style="15"/>
    <col min="15869" max="15869" width="19.42578125" style="15" customWidth="1"/>
    <col min="15870" max="15870" width="10.42578125" style="15" customWidth="1"/>
    <col min="15871" max="15871" width="9.140625" style="15"/>
    <col min="15872" max="15872" width="16.5703125" style="15" customWidth="1"/>
    <col min="15873" max="15873" width="12" style="15" customWidth="1"/>
    <col min="15874" max="15874" width="11.5703125" style="15" customWidth="1"/>
    <col min="15875" max="15875" width="14" style="15" customWidth="1"/>
    <col min="15876" max="15876" width="23.5703125" style="15" customWidth="1"/>
    <col min="15877" max="15877" width="5.5703125" style="15" customWidth="1"/>
    <col min="15878" max="15878" width="26.5703125" style="15" customWidth="1"/>
    <col min="15879" max="15879" width="9.140625" style="15"/>
    <col min="15880" max="15880" width="10.85546875" style="15" customWidth="1"/>
    <col min="15881" max="15881" width="9.85546875" style="15" bestFit="1" customWidth="1"/>
    <col min="15882" max="16124" width="9.140625" style="15"/>
    <col min="16125" max="16125" width="19.42578125" style="15" customWidth="1"/>
    <col min="16126" max="16126" width="10.42578125" style="15" customWidth="1"/>
    <col min="16127" max="16127" width="9.140625" style="15"/>
    <col min="16128" max="16128" width="16.5703125" style="15" customWidth="1"/>
    <col min="16129" max="16129" width="12" style="15" customWidth="1"/>
    <col min="16130" max="16130" width="11.5703125" style="15" customWidth="1"/>
    <col min="16131" max="16131" width="14" style="15" customWidth="1"/>
    <col min="16132" max="16132" width="23.5703125" style="15" customWidth="1"/>
    <col min="16133" max="16133" width="5.5703125" style="15" customWidth="1"/>
    <col min="16134" max="16134" width="26.5703125" style="15" customWidth="1"/>
    <col min="16135" max="16135" width="9.140625" style="15"/>
    <col min="16136" max="16136" width="10.85546875" style="15" customWidth="1"/>
    <col min="16137" max="16137" width="9.85546875" style="15" bestFit="1" customWidth="1"/>
    <col min="16138" max="16384" width="9.140625" style="15"/>
  </cols>
  <sheetData>
    <row r="1" spans="1:9" ht="57.6" customHeight="1" thickBot="1" x14ac:dyDescent="0.25">
      <c r="A1" s="18" t="s">
        <v>18</v>
      </c>
      <c r="B1" s="19" t="s">
        <v>0</v>
      </c>
      <c r="C1" s="19" t="s">
        <v>27</v>
      </c>
      <c r="D1" s="20" t="s">
        <v>1</v>
      </c>
      <c r="E1" s="19" t="s">
        <v>29</v>
      </c>
      <c r="F1" s="21" t="s">
        <v>28</v>
      </c>
      <c r="G1" s="22" t="s">
        <v>46</v>
      </c>
    </row>
    <row r="2" spans="1:9" ht="30" customHeight="1" thickBot="1" x14ac:dyDescent="0.25">
      <c r="A2" s="23" t="s">
        <v>76</v>
      </c>
      <c r="B2" s="24">
        <f>SUM(B3:B15)</f>
        <v>1168</v>
      </c>
      <c r="C2" s="24">
        <f>SUM(C3:C15)</f>
        <v>595</v>
      </c>
      <c r="D2" s="25">
        <f>SUM(D3:D15)</f>
        <v>40911673</v>
      </c>
      <c r="E2" s="25">
        <f>SUM(E3:E15)</f>
        <v>40251488.310000002</v>
      </c>
      <c r="F2" s="111">
        <f>E2/D2</f>
        <v>0.98386317054303796</v>
      </c>
      <c r="G2" s="14"/>
      <c r="I2" s="26"/>
    </row>
    <row r="3" spans="1:9" ht="30" customHeight="1" x14ac:dyDescent="0.2">
      <c r="A3" s="65" t="s">
        <v>19</v>
      </c>
      <c r="B3" s="27">
        <v>157</v>
      </c>
      <c r="C3" s="28">
        <v>64</v>
      </c>
      <c r="D3" s="88">
        <v>1217026</v>
      </c>
      <c r="E3" s="29">
        <v>1289769</v>
      </c>
      <c r="F3" s="124">
        <f t="shared" ref="F3:F15" si="0">E3/D3</f>
        <v>1.0597711141750463</v>
      </c>
      <c r="G3" s="16"/>
      <c r="I3" s="26"/>
    </row>
    <row r="4" spans="1:9" ht="54" customHeight="1" x14ac:dyDescent="0.2">
      <c r="A4" s="108" t="s">
        <v>87</v>
      </c>
      <c r="B4" s="96">
        <v>27</v>
      </c>
      <c r="C4" s="97">
        <v>9</v>
      </c>
      <c r="D4" s="169">
        <v>4304927</v>
      </c>
      <c r="E4" s="87">
        <v>2384000</v>
      </c>
      <c r="F4" s="171">
        <v>0.94</v>
      </c>
      <c r="G4" s="109"/>
      <c r="H4" s="33"/>
      <c r="I4" s="26"/>
    </row>
    <row r="5" spans="1:9" ht="54" customHeight="1" x14ac:dyDescent="0.2">
      <c r="A5" s="108" t="s">
        <v>88</v>
      </c>
      <c r="B5" s="96">
        <v>47</v>
      </c>
      <c r="C5" s="97">
        <v>102</v>
      </c>
      <c r="D5" s="170"/>
      <c r="E5" s="87">
        <v>1665212</v>
      </c>
      <c r="F5" s="172"/>
      <c r="G5" s="109"/>
      <c r="I5" s="26"/>
    </row>
    <row r="6" spans="1:9" ht="30" customHeight="1" x14ac:dyDescent="0.2">
      <c r="A6" s="61" t="s">
        <v>20</v>
      </c>
      <c r="B6" s="96">
        <v>243</v>
      </c>
      <c r="C6" s="97">
        <v>104</v>
      </c>
      <c r="D6" s="87">
        <v>7135602</v>
      </c>
      <c r="E6" s="87">
        <v>7168555</v>
      </c>
      <c r="F6" s="125">
        <f t="shared" si="0"/>
        <v>1.0046181107074077</v>
      </c>
      <c r="G6" s="14"/>
      <c r="H6" s="34"/>
      <c r="I6" s="26"/>
    </row>
    <row r="7" spans="1:9" ht="30" customHeight="1" x14ac:dyDescent="0.2">
      <c r="A7" s="61" t="s">
        <v>21</v>
      </c>
      <c r="B7" s="30">
        <v>35</v>
      </c>
      <c r="C7" s="31">
        <v>11</v>
      </c>
      <c r="D7" s="32">
        <v>2733744</v>
      </c>
      <c r="E7" s="32">
        <v>2704744</v>
      </c>
      <c r="F7" s="125">
        <f t="shared" si="0"/>
        <v>0.98939183771413852</v>
      </c>
      <c r="G7" s="14"/>
      <c r="I7" s="26"/>
    </row>
    <row r="8" spans="1:9" ht="30" customHeight="1" x14ac:dyDescent="0.2">
      <c r="A8" s="61" t="s">
        <v>24</v>
      </c>
      <c r="B8" s="89">
        <v>29</v>
      </c>
      <c r="C8" s="90">
        <v>16</v>
      </c>
      <c r="D8" s="91">
        <v>189723</v>
      </c>
      <c r="E8" s="91">
        <v>184004</v>
      </c>
      <c r="F8" s="125">
        <f t="shared" si="0"/>
        <v>0.96985605329875657</v>
      </c>
      <c r="G8" s="16"/>
      <c r="I8" s="26"/>
    </row>
    <row r="9" spans="1:9" ht="30" customHeight="1" x14ac:dyDescent="0.2">
      <c r="A9" s="61" t="s">
        <v>25</v>
      </c>
      <c r="B9" s="30">
        <v>15</v>
      </c>
      <c r="C9" s="31">
        <v>5</v>
      </c>
      <c r="D9" s="32">
        <v>928301</v>
      </c>
      <c r="E9" s="32">
        <v>924301</v>
      </c>
      <c r="F9" s="125">
        <f t="shared" si="0"/>
        <v>0.99569105279429837</v>
      </c>
      <c r="G9" s="16"/>
      <c r="I9" s="26"/>
    </row>
    <row r="10" spans="1:9" ht="41.25" customHeight="1" x14ac:dyDescent="0.2">
      <c r="A10" s="61" t="s">
        <v>32</v>
      </c>
      <c r="B10" s="35">
        <v>473</v>
      </c>
      <c r="C10" s="36">
        <v>196</v>
      </c>
      <c r="D10" s="32">
        <f>4467531-184000</f>
        <v>4283531</v>
      </c>
      <c r="E10" s="32">
        <v>4310305</v>
      </c>
      <c r="F10" s="125">
        <f t="shared" si="0"/>
        <v>1.0062504508546803</v>
      </c>
      <c r="G10" s="16"/>
      <c r="I10" s="26"/>
    </row>
    <row r="11" spans="1:9" ht="30" customHeight="1" x14ac:dyDescent="0.2">
      <c r="A11" s="61" t="s">
        <v>33</v>
      </c>
      <c r="B11" s="35">
        <v>31</v>
      </c>
      <c r="C11" s="36">
        <v>7</v>
      </c>
      <c r="D11" s="32">
        <v>693911</v>
      </c>
      <c r="E11" s="32">
        <v>693911</v>
      </c>
      <c r="F11" s="125">
        <f t="shared" si="0"/>
        <v>1</v>
      </c>
      <c r="G11" s="16"/>
      <c r="I11" s="26"/>
    </row>
    <row r="12" spans="1:9" ht="30" customHeight="1" x14ac:dyDescent="0.2">
      <c r="A12" s="61" t="s">
        <v>34</v>
      </c>
      <c r="B12" s="30">
        <v>19</v>
      </c>
      <c r="C12" s="31">
        <v>7</v>
      </c>
      <c r="D12" s="32">
        <v>182533</v>
      </c>
      <c r="E12" s="32">
        <v>182533</v>
      </c>
      <c r="F12" s="125">
        <f t="shared" si="0"/>
        <v>1</v>
      </c>
      <c r="G12" s="16"/>
      <c r="I12" s="26"/>
    </row>
    <row r="13" spans="1:9" ht="24" x14ac:dyDescent="0.2">
      <c r="A13" s="58" t="s">
        <v>22</v>
      </c>
      <c r="B13" s="37">
        <v>49</v>
      </c>
      <c r="C13" s="38">
        <v>49</v>
      </c>
      <c r="D13" s="32">
        <v>14906791</v>
      </c>
      <c r="E13" s="87">
        <f>13730440+718810+21945.31</f>
        <v>14471195.310000001</v>
      </c>
      <c r="F13" s="125">
        <f t="shared" si="0"/>
        <v>0.97077870817401279</v>
      </c>
      <c r="G13" s="109"/>
      <c r="I13" s="26"/>
    </row>
    <row r="14" spans="1:9" ht="30" customHeight="1" x14ac:dyDescent="0.2">
      <c r="A14" s="61" t="s">
        <v>23</v>
      </c>
      <c r="B14" s="30">
        <v>13</v>
      </c>
      <c r="C14" s="31">
        <v>3</v>
      </c>
      <c r="D14" s="32">
        <v>1013085</v>
      </c>
      <c r="E14" s="32">
        <v>988142</v>
      </c>
      <c r="F14" s="125">
        <f t="shared" si="0"/>
        <v>0.9753791636437219</v>
      </c>
      <c r="G14" s="16"/>
      <c r="I14" s="26"/>
    </row>
    <row r="15" spans="1:9" ht="24.75" thickBot="1" x14ac:dyDescent="0.25">
      <c r="A15" s="66" t="s">
        <v>26</v>
      </c>
      <c r="B15" s="39">
        <v>30</v>
      </c>
      <c r="C15" s="40">
        <v>22</v>
      </c>
      <c r="D15" s="41">
        <f>3152499+170000</f>
        <v>3322499</v>
      </c>
      <c r="E15" s="41">
        <f>3287337-1520-1250+250</f>
        <v>3284817</v>
      </c>
      <c r="F15" s="110">
        <f t="shared" si="0"/>
        <v>0.98865853684229854</v>
      </c>
      <c r="G15" s="109"/>
      <c r="I15" s="26"/>
    </row>
    <row r="16" spans="1:9" ht="30" customHeight="1" thickBot="1" x14ac:dyDescent="0.25">
      <c r="A16" s="42"/>
      <c r="B16" s="43"/>
      <c r="C16" s="43"/>
      <c r="D16" s="44"/>
      <c r="E16" s="45"/>
      <c r="F16" s="46"/>
      <c r="G16" s="16"/>
      <c r="I16" s="26"/>
    </row>
    <row r="17" spans="1:11" ht="30" customHeight="1" thickBot="1" x14ac:dyDescent="0.25">
      <c r="A17" s="23" t="s">
        <v>77</v>
      </c>
      <c r="B17" s="47">
        <f>SUM(B18:B18)</f>
        <v>66</v>
      </c>
      <c r="C17" s="47">
        <f>SUM(C18:C18)</f>
        <v>52</v>
      </c>
      <c r="D17" s="48">
        <f>SUM(D18:D18)</f>
        <v>265893.71000000002</v>
      </c>
      <c r="E17" s="49">
        <f>SUM(E18:E18)</f>
        <v>186000</v>
      </c>
      <c r="F17" s="50"/>
      <c r="G17" s="16"/>
      <c r="I17" s="26"/>
    </row>
    <row r="18" spans="1:11" ht="41.25" customHeight="1" thickBot="1" x14ac:dyDescent="0.25">
      <c r="A18" s="23" t="s">
        <v>44</v>
      </c>
      <c r="B18" s="127">
        <v>66</v>
      </c>
      <c r="C18" s="127">
        <v>52</v>
      </c>
      <c r="D18" s="128">
        <v>265893.71000000002</v>
      </c>
      <c r="E18" s="129">
        <v>186000</v>
      </c>
      <c r="F18" s="130"/>
      <c r="G18" s="16"/>
      <c r="I18" s="26"/>
    </row>
    <row r="19" spans="1:11" ht="12.75" thickBot="1" x14ac:dyDescent="0.25">
      <c r="F19" s="126"/>
    </row>
    <row r="20" spans="1:11" ht="12.75" thickBot="1" x14ac:dyDescent="0.25">
      <c r="A20" s="52"/>
      <c r="B20" s="53"/>
      <c r="C20" s="54"/>
      <c r="D20" s="55" t="s">
        <v>39</v>
      </c>
      <c r="E20" s="56" t="s">
        <v>39</v>
      </c>
      <c r="F20" s="57"/>
      <c r="G20" s="17"/>
      <c r="I20" s="26"/>
    </row>
    <row r="21" spans="1:11" s="59" customFormat="1" ht="30" customHeight="1" x14ac:dyDescent="0.2">
      <c r="A21" s="58" t="s">
        <v>75</v>
      </c>
      <c r="B21" s="30">
        <v>528</v>
      </c>
      <c r="C21" s="30">
        <v>473</v>
      </c>
      <c r="D21" s="29">
        <v>74000000</v>
      </c>
      <c r="E21" s="29">
        <v>67225000</v>
      </c>
      <c r="F21" s="125">
        <f>E21/D21</f>
        <v>0.90844594594594597</v>
      </c>
      <c r="G21" s="16" t="s">
        <v>81</v>
      </c>
      <c r="I21" s="60"/>
    </row>
    <row r="22" spans="1:11" s="59" customFormat="1" ht="95.25" customHeight="1" x14ac:dyDescent="0.2">
      <c r="A22" s="108" t="s">
        <v>41</v>
      </c>
      <c r="B22" s="96">
        <v>262</v>
      </c>
      <c r="C22" s="96">
        <v>180</v>
      </c>
      <c r="D22" s="148">
        <v>186889609</v>
      </c>
      <c r="E22" s="148">
        <v>47034500</v>
      </c>
      <c r="F22" s="125">
        <f>E22/D22</f>
        <v>0.25166995774494877</v>
      </c>
      <c r="G22" s="109" t="s">
        <v>101</v>
      </c>
      <c r="I22" s="60"/>
    </row>
    <row r="23" spans="1:11" s="59" customFormat="1" ht="30" customHeight="1" x14ac:dyDescent="0.2">
      <c r="A23" s="108" t="s">
        <v>40</v>
      </c>
      <c r="B23" s="96">
        <v>14</v>
      </c>
      <c r="C23" s="96">
        <v>7</v>
      </c>
      <c r="D23" s="87">
        <v>4625000</v>
      </c>
      <c r="E23" s="87">
        <v>4625000</v>
      </c>
      <c r="F23" s="125">
        <f t="shared" ref="F23:F26" si="1">E23/D23</f>
        <v>1</v>
      </c>
      <c r="G23" s="109" t="s">
        <v>84</v>
      </c>
      <c r="I23" s="60"/>
    </row>
    <row r="24" spans="1:11" s="59" customFormat="1" ht="57" customHeight="1" x14ac:dyDescent="0.2">
      <c r="A24" s="108" t="s">
        <v>45</v>
      </c>
      <c r="B24" s="96">
        <v>245</v>
      </c>
      <c r="C24" s="96">
        <v>112</v>
      </c>
      <c r="D24" s="148">
        <v>30074772</v>
      </c>
      <c r="E24" s="149">
        <v>30074772</v>
      </c>
      <c r="F24" s="125">
        <f t="shared" si="1"/>
        <v>1</v>
      </c>
      <c r="G24" s="16"/>
      <c r="I24" s="60"/>
    </row>
    <row r="25" spans="1:11" s="59" customFormat="1" ht="57.75" customHeight="1" x14ac:dyDescent="0.2">
      <c r="A25" s="108" t="s">
        <v>36</v>
      </c>
      <c r="B25" s="96">
        <v>34</v>
      </c>
      <c r="C25" s="96">
        <v>33</v>
      </c>
      <c r="D25" s="123">
        <v>8400000</v>
      </c>
      <c r="E25" s="32">
        <v>8400000</v>
      </c>
      <c r="F25" s="125">
        <f t="shared" si="1"/>
        <v>1</v>
      </c>
      <c r="G25" s="16" t="s">
        <v>85</v>
      </c>
      <c r="H25" s="62"/>
      <c r="I25" s="60"/>
      <c r="J25" s="63"/>
    </row>
    <row r="26" spans="1:11" s="59" customFormat="1" ht="52.5" customHeight="1" x14ac:dyDescent="0.2">
      <c r="A26" s="108" t="s">
        <v>37</v>
      </c>
      <c r="B26" s="96">
        <v>123</v>
      </c>
      <c r="C26" s="96">
        <v>32</v>
      </c>
      <c r="D26" s="87">
        <v>79642376</v>
      </c>
      <c r="E26" s="32">
        <v>79642376</v>
      </c>
      <c r="F26" s="125">
        <f t="shared" si="1"/>
        <v>1</v>
      </c>
      <c r="G26" s="16" t="s">
        <v>86</v>
      </c>
      <c r="H26" s="62"/>
      <c r="I26" s="60"/>
      <c r="J26" s="63"/>
    </row>
    <row r="27" spans="1:11" s="59" customFormat="1" ht="51.75" customHeight="1" x14ac:dyDescent="0.2">
      <c r="A27" s="147" t="s">
        <v>31</v>
      </c>
      <c r="B27" s="96">
        <v>1601</v>
      </c>
      <c r="C27" s="96">
        <v>1078</v>
      </c>
      <c r="D27" s="123">
        <v>7174000000</v>
      </c>
      <c r="E27" s="123">
        <v>1162005810</v>
      </c>
      <c r="F27" s="125">
        <f>E27/D27</f>
        <v>0.16197460412601059</v>
      </c>
      <c r="G27" s="16" t="s">
        <v>102</v>
      </c>
      <c r="H27" s="62"/>
      <c r="I27" s="64"/>
      <c r="J27" s="62"/>
      <c r="K27" s="62"/>
    </row>
    <row r="28" spans="1:11" ht="36" x14ac:dyDescent="0.2">
      <c r="A28" s="131" t="s">
        <v>38</v>
      </c>
      <c r="B28" s="30">
        <v>14706</v>
      </c>
      <c r="C28" s="30">
        <v>3842</v>
      </c>
      <c r="D28" s="113">
        <v>4669</v>
      </c>
      <c r="E28" s="150">
        <v>4767753038</v>
      </c>
      <c r="F28" s="125">
        <f>C28/D28</f>
        <v>0.82287427714714068</v>
      </c>
      <c r="G28" s="16" t="s">
        <v>93</v>
      </c>
    </row>
    <row r="29" spans="1:11" ht="24.75" thickBot="1" x14ac:dyDescent="0.25">
      <c r="A29" s="132" t="s">
        <v>91</v>
      </c>
      <c r="B29" s="39">
        <v>251</v>
      </c>
      <c r="C29" s="39">
        <v>80</v>
      </c>
      <c r="D29" s="151">
        <v>150000000</v>
      </c>
      <c r="E29" s="153">
        <v>137363380</v>
      </c>
      <c r="F29" s="154">
        <f>E29/D29</f>
        <v>0.91575586666666664</v>
      </c>
      <c r="G29" s="14" t="s">
        <v>92</v>
      </c>
    </row>
    <row r="30" spans="1:11" x14ac:dyDescent="0.2">
      <c r="D30" s="152"/>
    </row>
    <row r="33" spans="5:5" x14ac:dyDescent="0.2">
      <c r="E33" s="155"/>
    </row>
  </sheetData>
  <customSheetViews>
    <customSheetView guid="{9C58771E-E078-4BC4-9B23-9FC5A0E5629B}">
      <selection activeCell="D35" sqref="D35"/>
      <pageMargins left="0.7" right="0.7" top="0.75" bottom="0.75" header="0.3" footer="0.3"/>
      <pageSetup paperSize="9" orientation="portrait" r:id="rId1"/>
    </customSheetView>
    <customSheetView guid="{A618920E-8C8A-4492-8392-6F4FE43177E7}" topLeftCell="A28">
      <selection activeCell="E34" sqref="E34"/>
      <pageMargins left="0.7" right="0.7" top="0.75" bottom="0.75" header="0.3" footer="0.3"/>
      <pageSetup paperSize="9" orientation="portrait" r:id="rId2"/>
    </customSheetView>
    <customSheetView guid="{0A16106A-A59D-4049-9B2B-C44AA65BC402}">
      <pane xSplit="1" ySplit="1" topLeftCell="B26" activePane="bottomRight" state="frozen"/>
      <selection pane="bottomRight" activeCell="G30" sqref="G30"/>
      <pageMargins left="0.7" right="0.7" top="0.75" bottom="0.75" header="0.3" footer="0.3"/>
      <pageSetup paperSize="9" orientation="portrait" r:id="rId3"/>
    </customSheetView>
    <customSheetView guid="{F359A338-1C00-49C3-9B83-063EE5F0386E}" topLeftCell="A13">
      <selection activeCell="E26" sqref="E26"/>
      <pageMargins left="0.7" right="0.7" top="0.75" bottom="0.75" header="0.3" footer="0.3"/>
      <pageSetup paperSize="9" orientation="portrait" r:id="rId4"/>
    </customSheetView>
    <customSheetView guid="{76822C87-0CD2-4B29-9370-1CE89C38596A}">
      <pane ySplit="1" topLeftCell="A26" activePane="bottomLeft" state="frozen"/>
      <selection pane="bottomLeft" activeCell="E36" sqref="E36"/>
      <pageMargins left="0.7" right="0.7" top="0.75" bottom="0.75" header="0.3" footer="0.3"/>
      <pageSetup paperSize="9" orientation="portrait" r:id="rId5"/>
    </customSheetView>
    <customSheetView guid="{46748109-A6BF-42C9-9612-BC91B5971370}" topLeftCell="A19">
      <selection activeCell="I18" sqref="I18"/>
      <pageMargins left="0.7" right="0.7" top="0.75" bottom="0.75" header="0.3" footer="0.3"/>
      <pageSetup paperSize="9" orientation="portrait" r:id="rId6"/>
    </customSheetView>
    <customSheetView guid="{8B40590E-93B6-420C-841C-5373852585BF}" topLeftCell="A19">
      <selection activeCell="E17" sqref="E17"/>
      <pageMargins left="0.7" right="0.7" top="0.75" bottom="0.75" header="0.3" footer="0.3"/>
      <pageSetup paperSize="9" orientation="portrait" r:id="rId7"/>
    </customSheetView>
    <customSheetView guid="{BDA33AE1-A6E0-4BEC-8216-6CA4D49EF1F1}">
      <selection activeCell="B5" sqref="B5:E5"/>
      <pageMargins left="0.7" right="0.7" top="0.75" bottom="0.75" header="0.3" footer="0.3"/>
      <pageSetup paperSize="9" orientation="portrait" r:id="rId8"/>
    </customSheetView>
    <customSheetView guid="{9D4EFCF0-99ED-4D6A-A776-6B63EB24362E}">
      <pane ySplit="1" topLeftCell="A2" activePane="bottomLeft" state="frozen"/>
      <selection pane="bottomLeft" activeCell="B3" sqref="B3"/>
      <pageMargins left="0.7" right="0.7" top="0.75" bottom="0.75" header="0.3" footer="0.3"/>
      <pageSetup paperSize="9" orientation="portrait" r:id="rId9"/>
    </customSheetView>
    <customSheetView guid="{672A14D6-9597-4417-9618-4532B4138EA4}">
      <pane ySplit="1" topLeftCell="A5" activePane="bottomLeft" state="frozen"/>
      <selection pane="bottomLeft" activeCell="G16" sqref="G16"/>
      <pageMargins left="0.7" right="0.7" top="0.75" bottom="0.75" header="0.3" footer="0.3"/>
      <pageSetup paperSize="9" orientation="portrait" r:id="rId10"/>
    </customSheetView>
    <customSheetView guid="{05517F37-F488-4763-B575-819343FCE29F}">
      <pane ySplit="1" topLeftCell="A2" activePane="bottomLeft" state="frozen"/>
      <selection pane="bottomLeft" activeCell="F4" sqref="F4"/>
      <pageMargins left="0.7" right="0.7" top="0.75" bottom="0.75" header="0.3" footer="0.3"/>
      <pageSetup paperSize="9" orientation="portrait" r:id="rId11"/>
    </customSheetView>
    <customSheetView guid="{C84661F8-5CF5-4D86-83C4-54603617BAB7}" scale="110">
      <selection activeCell="B2" sqref="B2"/>
      <pageMargins left="0.7" right="0.7" top="0.75" bottom="0.75" header="0.3" footer="0.3"/>
      <pageSetup paperSize="9" orientation="portrait" r:id="rId12"/>
    </customSheetView>
    <customSheetView guid="{CA883902-AD46-4900-BCA5-728338DACED1}">
      <selection activeCell="G1" sqref="G1"/>
      <pageMargins left="0.7" right="0.7" top="0.75" bottom="0.75" header="0.3" footer="0.3"/>
      <pageSetup paperSize="9" orientation="portrait" r:id="rId13"/>
    </customSheetView>
    <customSheetView guid="{3674222B-E37C-4C5E-9D49-A9616EBF68CC}" topLeftCell="A22">
      <selection activeCell="K35" sqref="K35"/>
      <pageMargins left="0.7" right="0.7" top="0.75" bottom="0.75" header="0.3" footer="0.3"/>
      <pageSetup paperSize="9" orientation="portrait" r:id="rId14"/>
    </customSheetView>
    <customSheetView guid="{55249269-7FC7-46BC-840F-A25493EDE586}">
      <selection activeCell="E6" sqref="E6"/>
      <pageMargins left="0.7" right="0.7" top="0.75" bottom="0.75" header="0.3" footer="0.3"/>
      <pageSetup paperSize="9" orientation="portrait" r:id="rId15"/>
    </customSheetView>
    <customSheetView guid="{0F22A132-8D8A-463C-A4C6-779A67EE88D1}" topLeftCell="A22">
      <selection activeCell="F32" sqref="F32"/>
      <pageMargins left="0.7" right="0.7" top="0.75" bottom="0.75" header="0.3" footer="0.3"/>
      <pageSetup paperSize="9" orientation="portrait" r:id="rId16"/>
    </customSheetView>
    <customSheetView guid="{8ED78D0F-209F-4723-9D35-1F2137B8DB63}" topLeftCell="A10">
      <selection activeCell="A16" sqref="A16"/>
      <pageMargins left="0.7" right="0.7" top="0.75" bottom="0.75" header="0.3" footer="0.3"/>
      <pageSetup paperSize="9" orientation="portrait" r:id="rId17"/>
    </customSheetView>
    <customSheetView guid="{E3D4A27C-EDD8-4603-9FBE-475A11AE876D}" topLeftCell="A4">
      <selection activeCell="E19" sqref="E19"/>
      <pageMargins left="0.7" right="0.7" top="0.75" bottom="0.75" header="0.3" footer="0.3"/>
      <pageSetup paperSize="9" orientation="portrait" r:id="rId18"/>
    </customSheetView>
    <customSheetView guid="{77D29A7E-0E1F-4D64-8628-80235480DF35}">
      <selection activeCell="C4" sqref="C4"/>
      <pageMargins left="0.7" right="0.7" top="0.75" bottom="0.75" header="0.3" footer="0.3"/>
      <pageSetup paperSize="9" orientation="portrait" r:id="rId19"/>
    </customSheetView>
    <customSheetView guid="{06E44AF9-26EC-4A02-8A5E-8DCC85B5E383}">
      <selection activeCell="H7" sqref="H7"/>
      <pageMargins left="0.7" right="0.7" top="0.75" bottom="0.75" header="0.3" footer="0.3"/>
      <pageSetup paperSize="9" orientation="portrait" r:id="rId20"/>
    </customSheetView>
    <customSheetView guid="{AF951D10-282E-47D1-AF51-BCEC7508F0B4}">
      <selection activeCell="B7" sqref="B7"/>
      <pageMargins left="0.7" right="0.7" top="0.75" bottom="0.75" header="0.3" footer="0.3"/>
      <pageSetup paperSize="9" orientation="portrait" r:id="rId21"/>
    </customSheetView>
    <customSheetView guid="{EAF63209-B53C-422B-95D3-4038BFAC9D40}">
      <selection activeCell="F9" sqref="F9"/>
      <pageMargins left="0.7" right="0.7" top="0.75" bottom="0.75" header="0.3" footer="0.3"/>
      <pageSetup paperSize="9" orientation="portrait" r:id="rId22"/>
    </customSheetView>
    <customSheetView guid="{0B45D545-202A-4B00-ABC8-F3AB0F84910C}">
      <selection activeCell="H7" sqref="H7"/>
      <pageMargins left="0.7" right="0.7" top="0.75" bottom="0.75" header="0.3" footer="0.3"/>
      <pageSetup paperSize="9" orientation="portrait" r:id="rId23"/>
    </customSheetView>
    <customSheetView guid="{E153E55D-1532-43B6-AF54-0A19C0A1DDA8}" topLeftCell="A7">
      <selection activeCell="I18" sqref="I18"/>
      <pageMargins left="0.7" right="0.7" top="0.75" bottom="0.75" header="0.3" footer="0.3"/>
      <pageSetup paperSize="9" orientation="portrait" r:id="rId24"/>
    </customSheetView>
    <customSheetView guid="{69707AD1-E705-411C-9A2B-00EAE740808F}">
      <selection activeCell="F5" sqref="F5"/>
      <pageMargins left="0.7" right="0.7" top="0.75" bottom="0.75" header="0.3" footer="0.3"/>
      <pageSetup paperSize="9" orientation="portrait" r:id="rId25"/>
    </customSheetView>
    <customSheetView guid="{D9CCB751-BFBD-49E1-9972-6D0DF83CA238}">
      <selection activeCell="H9" sqref="H9"/>
      <pageMargins left="0.7" right="0.7" top="0.75" bottom="0.75" header="0.3" footer="0.3"/>
      <pageSetup paperSize="9" orientation="portrait" r:id="rId26"/>
    </customSheetView>
    <customSheetView guid="{EBA7F782-2701-4BA6-B592-279A7612CABC}" topLeftCell="A22">
      <selection activeCell="A13" sqref="A13"/>
      <pageMargins left="0.7" right="0.7" top="0.75" bottom="0.75" header="0.3" footer="0.3"/>
      <pageSetup paperSize="9" orientation="portrait" r:id="rId27"/>
    </customSheetView>
    <customSheetView guid="{BA56BD9F-C679-4A4C-89E8-19098E74176F}">
      <pageMargins left="0.7" right="0.7" top="0.75" bottom="0.75" header="0.3" footer="0.3"/>
      <pageSetup paperSize="9" orientation="portrait" r:id="rId28"/>
    </customSheetView>
    <customSheetView guid="{E9E4C544-E3B0-4E2B-A785-9DE10C60B65A}" topLeftCell="A22">
      <selection activeCell="A13" sqref="A13"/>
      <pageMargins left="0.7" right="0.7" top="0.75" bottom="0.75" header="0.3" footer="0.3"/>
      <pageSetup paperSize="9" orientation="portrait" r:id="rId29"/>
    </customSheetView>
    <customSheetView guid="{96AA9D9C-34A9-4553-9FC0-89BF9E7F9179}" topLeftCell="A4">
      <selection activeCell="G12" sqref="G12"/>
      <pageMargins left="0.7" right="0.7" top="0.75" bottom="0.75" header="0.3" footer="0.3"/>
      <pageSetup paperSize="9" orientation="portrait" r:id="rId30"/>
    </customSheetView>
    <customSheetView guid="{B0BEF0A4-7A22-4597-BA93-88869D5BABD4}">
      <pane ySplit="1" topLeftCell="A14" activePane="bottomLeft" state="frozen"/>
      <selection pane="bottomLeft" activeCell="C18" sqref="C18"/>
      <pageMargins left="0.7" right="0.7" top="0.75" bottom="0.75" header="0.3" footer="0.3"/>
      <pageSetup paperSize="9" orientation="portrait" r:id="rId31"/>
    </customSheetView>
    <customSheetView guid="{A0D5FE62-2881-4608-8234-EE2532B3238B}">
      <selection activeCell="B4" sqref="B4"/>
      <pageMargins left="0.7" right="0.7" top="0.75" bottom="0.75" header="0.3" footer="0.3"/>
      <pageSetup paperSize="9" orientation="portrait" r:id="rId32"/>
    </customSheetView>
    <customSheetView guid="{A144AE98-6137-4528-8BDF-C02880533A31}">
      <pane xSplit="1" ySplit="1" topLeftCell="B23" activePane="bottomRight" state="frozen"/>
      <selection pane="bottomRight" activeCell="C26" sqref="C26"/>
      <pageMargins left="0.7" right="0.7" top="0.75" bottom="0.75" header="0.3" footer="0.3"/>
      <pageSetup paperSize="9" orientation="portrait" r:id="rId33"/>
    </customSheetView>
  </customSheetViews>
  <mergeCells count="2">
    <mergeCell ref="D4:D5"/>
    <mergeCell ref="F4:F5"/>
  </mergeCells>
  <pageMargins left="0.7" right="0.7" top="0.75" bottom="0.75" header="0.3" footer="0.3"/>
  <pageSetup paperSize="9" orientation="portrait" r:id="rId34"/>
  <legacyDrawing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9C58771E-E078-4BC4-9B23-9FC5A0E5629B}" state="hidden">
      <pageMargins left="0.7" right="0.7" top="0.75" bottom="0.75" header="0.3" footer="0.3"/>
    </customSheetView>
    <customSheetView guid="{A618920E-8C8A-4492-8392-6F4FE43177E7}" state="hidden">
      <pageMargins left="0.7" right="0.7" top="0.75" bottom="0.75" header="0.3" footer="0.3"/>
    </customSheetView>
    <customSheetView guid="{0A16106A-A59D-4049-9B2B-C44AA65BC402}" state="hidden">
      <pageMargins left="0.7" right="0.7" top="0.75" bottom="0.75" header="0.3" footer="0.3"/>
    </customSheetView>
    <customSheetView guid="{F359A338-1C00-49C3-9B83-063EE5F0386E}" state="hidden">
      <pageMargins left="0.7" right="0.7" top="0.75" bottom="0.75" header="0.3" footer="0.3"/>
    </customSheetView>
    <customSheetView guid="{76822C87-0CD2-4B29-9370-1CE89C38596A}" state="hidden">
      <pageMargins left="0.7" right="0.7" top="0.75" bottom="0.75" header="0.3" footer="0.3"/>
    </customSheetView>
    <customSheetView guid="{46748109-A6BF-42C9-9612-BC91B5971370}" state="hidden">
      <pageMargins left="0.7" right="0.7" top="0.75" bottom="0.75" header="0.3" footer="0.3"/>
    </customSheetView>
    <customSheetView guid="{8B40590E-93B6-420C-841C-5373852585BF}" state="hidden">
      <pageMargins left="0.7" right="0.7" top="0.75" bottom="0.75" header="0.3" footer="0.3"/>
    </customSheetView>
    <customSheetView guid="{BDA33AE1-A6E0-4BEC-8216-6CA4D49EF1F1}" state="hidden">
      <pageMargins left="0.7" right="0.7" top="0.75" bottom="0.75" header="0.3" footer="0.3"/>
    </customSheetView>
    <customSheetView guid="{9D4EFCF0-99ED-4D6A-A776-6B63EB24362E}" state="hidden">
      <pageMargins left="0.7" right="0.7" top="0.75" bottom="0.75" header="0.3" footer="0.3"/>
    </customSheetView>
    <customSheetView guid="{672A14D6-9597-4417-9618-4532B4138EA4}" state="hidden">
      <pageMargins left="0.7" right="0.7" top="0.75" bottom="0.75" header="0.3" footer="0.3"/>
    </customSheetView>
    <customSheetView guid="{05517F37-F488-4763-B575-819343FCE29F}" state="hidden">
      <pageMargins left="0.7" right="0.7" top="0.75" bottom="0.75" header="0.3" footer="0.3"/>
    </customSheetView>
    <customSheetView guid="{C84661F8-5CF5-4D86-83C4-54603617BAB7}" state="hidden">
      <pageMargins left="0.7" right="0.7" top="0.75" bottom="0.75" header="0.3" footer="0.3"/>
    </customSheetView>
    <customSheetView guid="{CA883902-AD46-4900-BCA5-728338DACED1}" state="hidden">
      <pageMargins left="0.7" right="0.7" top="0.75" bottom="0.75" header="0.3" footer="0.3"/>
    </customSheetView>
    <customSheetView guid="{3674222B-E37C-4C5E-9D49-A9616EBF68CC}" state="hidden">
      <pageMargins left="0.7" right="0.7" top="0.75" bottom="0.75" header="0.3" footer="0.3"/>
    </customSheetView>
    <customSheetView guid="{55249269-7FC7-46BC-840F-A25493EDE586}" state="hidden">
      <pageMargins left="0.7" right="0.7" top="0.75" bottom="0.75" header="0.3" footer="0.3"/>
    </customSheetView>
    <customSheetView guid="{0F22A132-8D8A-463C-A4C6-779A67EE88D1}" state="hidden">
      <pageMargins left="0.7" right="0.7" top="0.75" bottom="0.75" header="0.3" footer="0.3"/>
    </customSheetView>
    <customSheetView guid="{8ED78D0F-209F-4723-9D35-1F2137B8DB63}" state="hidden">
      <pageMargins left="0.7" right="0.7" top="0.75" bottom="0.75" header="0.3" footer="0.3"/>
    </customSheetView>
    <customSheetView guid="{E3D4A27C-EDD8-4603-9FBE-475A11AE876D}" state="hidden">
      <pageMargins left="0.7" right="0.7" top="0.75" bottom="0.75" header="0.3" footer="0.3"/>
    </customSheetView>
    <customSheetView guid="{77D29A7E-0E1F-4D64-8628-80235480DF35}" state="hidden">
      <pageMargins left="0.7" right="0.7" top="0.75" bottom="0.75" header="0.3" footer="0.3"/>
    </customSheetView>
    <customSheetView guid="{06E44AF9-26EC-4A02-8A5E-8DCC85B5E383}" state="hidden">
      <pageMargins left="0.7" right="0.7" top="0.75" bottom="0.75" header="0.3" footer="0.3"/>
    </customSheetView>
    <customSheetView guid="{AF951D10-282E-47D1-AF51-BCEC7508F0B4}" state="hidden">
      <pageMargins left="0.7" right="0.7" top="0.75" bottom="0.75" header="0.3" footer="0.3"/>
    </customSheetView>
    <customSheetView guid="{EAF63209-B53C-422B-95D3-4038BFAC9D40}" state="hidden">
      <pageMargins left="0.7" right="0.7" top="0.75" bottom="0.75" header="0.3" footer="0.3"/>
    </customSheetView>
    <customSheetView guid="{0B45D545-202A-4B00-ABC8-F3AB0F84910C}" state="hidden">
      <pageMargins left="0.7" right="0.7" top="0.75" bottom="0.75" header="0.3" footer="0.3"/>
    </customSheetView>
    <customSheetView guid="{E153E55D-1532-43B6-AF54-0A19C0A1DDA8}" state="hidden">
      <pageMargins left="0.7" right="0.7" top="0.75" bottom="0.75" header="0.3" footer="0.3"/>
    </customSheetView>
    <customSheetView guid="{69707AD1-E705-411C-9A2B-00EAE740808F}" state="hidden">
      <pageMargins left="0.7" right="0.7" top="0.75" bottom="0.75" header="0.3" footer="0.3"/>
    </customSheetView>
    <customSheetView guid="{D9CCB751-BFBD-49E1-9972-6D0DF83CA238}" state="hidden">
      <pageMargins left="0.7" right="0.7" top="0.75" bottom="0.75" header="0.3" footer="0.3"/>
    </customSheetView>
    <customSheetView guid="{EBA7F782-2701-4BA6-B592-279A7612CABC}" state="hidden">
      <pageMargins left="0.7" right="0.7" top="0.75" bottom="0.75" header="0.3" footer="0.3"/>
    </customSheetView>
    <customSheetView guid="{BA56BD9F-C679-4A4C-89E8-19098E74176F}" state="hidden">
      <pageMargins left="0.7" right="0.7" top="0.75" bottom="0.75" header="0.3" footer="0.3"/>
    </customSheetView>
    <customSheetView guid="{E9E4C544-E3B0-4E2B-A785-9DE10C60B65A}" state="hidden">
      <pageMargins left="0.7" right="0.7" top="0.75" bottom="0.75" header="0.3" footer="0.3"/>
    </customSheetView>
    <customSheetView guid="{96AA9D9C-34A9-4553-9FC0-89BF9E7F9179}" state="hidden">
      <pageMargins left="0.7" right="0.7" top="0.75" bottom="0.75" header="0.3" footer="0.3"/>
    </customSheetView>
    <customSheetView guid="{B0BEF0A4-7A22-4597-BA93-88869D5BABD4}" state="hidden">
      <pageMargins left="0.7" right="0.7" top="0.75" bottom="0.75" header="0.3" footer="0.3"/>
    </customSheetView>
    <customSheetView guid="{A0D5FE62-2881-4608-8234-EE2532B3238B}" state="hidden">
      <pageMargins left="0.7" right="0.7" top="0.75" bottom="0.75" header="0.3" footer="0.3"/>
    </customSheetView>
    <customSheetView guid="{A144AE98-6137-4528-8BDF-C02880533A31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5"/>
  <sheetViews>
    <sheetView tabSelected="1" workbookViewId="0">
      <selection activeCell="B29" sqref="B29"/>
    </sheetView>
  </sheetViews>
  <sheetFormatPr defaultColWidth="9.140625" defaultRowHeight="12.75" x14ac:dyDescent="0.2"/>
  <cols>
    <col min="1" max="1" width="44.85546875" style="68" bestFit="1" customWidth="1"/>
    <col min="2" max="2" width="20.7109375" style="68" customWidth="1"/>
    <col min="3" max="3" width="20.5703125" style="68" customWidth="1"/>
    <col min="4" max="5" width="15.140625" style="68" customWidth="1"/>
    <col min="6" max="6" width="41.7109375" style="103" customWidth="1"/>
    <col min="7" max="9" width="9.140625" style="68"/>
    <col min="10" max="10" width="28.42578125" style="68" bestFit="1" customWidth="1"/>
    <col min="11" max="16384" width="9.140625" style="68"/>
  </cols>
  <sheetData>
    <row r="1" spans="1:7" x14ac:dyDescent="0.2">
      <c r="A1" s="173" t="s">
        <v>10</v>
      </c>
      <c r="B1" s="180">
        <v>2017</v>
      </c>
      <c r="C1" s="181"/>
      <c r="D1" s="181"/>
      <c r="E1" s="182"/>
      <c r="F1" s="101" t="s">
        <v>46</v>
      </c>
    </row>
    <row r="2" spans="1:7" x14ac:dyDescent="0.2">
      <c r="A2" s="174"/>
      <c r="B2" s="176" t="s">
        <v>14</v>
      </c>
      <c r="C2" s="176" t="s">
        <v>15</v>
      </c>
      <c r="D2" s="176" t="s">
        <v>2</v>
      </c>
      <c r="E2" s="183" t="s">
        <v>103</v>
      </c>
      <c r="F2" s="102"/>
    </row>
    <row r="3" spans="1:7" x14ac:dyDescent="0.2">
      <c r="A3" s="175"/>
      <c r="B3" s="177"/>
      <c r="C3" s="177"/>
      <c r="D3" s="177"/>
      <c r="E3" s="184"/>
      <c r="F3" s="102"/>
    </row>
    <row r="4" spans="1:7" x14ac:dyDescent="0.2">
      <c r="A4" s="69" t="s">
        <v>3</v>
      </c>
      <c r="B4" s="70"/>
      <c r="C4" s="70"/>
      <c r="D4" s="70"/>
      <c r="E4" s="156"/>
      <c r="F4" s="98"/>
    </row>
    <row r="5" spans="1:7" x14ac:dyDescent="0.2">
      <c r="A5" s="71" t="s">
        <v>89</v>
      </c>
      <c r="B5" s="133">
        <v>4527</v>
      </c>
      <c r="C5" s="133">
        <v>1368</v>
      </c>
      <c r="D5" s="120">
        <v>810</v>
      </c>
      <c r="E5" s="159">
        <f>SUM(B5:D5)</f>
        <v>6705</v>
      </c>
      <c r="F5" s="98"/>
    </row>
    <row r="6" spans="1:7" s="115" customFormat="1" x14ac:dyDescent="0.2">
      <c r="A6" s="107" t="s">
        <v>90</v>
      </c>
      <c r="B6" s="133">
        <v>200</v>
      </c>
      <c r="C6" s="133">
        <v>78</v>
      </c>
      <c r="D6" s="120">
        <v>0</v>
      </c>
      <c r="E6" s="159">
        <f t="shared" ref="E6:E32" si="0">SUM(B6:D6)</f>
        <v>278</v>
      </c>
      <c r="F6" s="100"/>
    </row>
    <row r="7" spans="1:7" x14ac:dyDescent="0.2">
      <c r="A7" s="71" t="s">
        <v>42</v>
      </c>
      <c r="B7" s="146">
        <v>399</v>
      </c>
      <c r="C7" s="146">
        <v>591</v>
      </c>
      <c r="D7" s="165">
        <v>140</v>
      </c>
      <c r="E7" s="166">
        <f t="shared" si="0"/>
        <v>1130</v>
      </c>
      <c r="F7" s="98"/>
    </row>
    <row r="8" spans="1:7" x14ac:dyDescent="0.2">
      <c r="A8" s="71" t="s">
        <v>5</v>
      </c>
      <c r="B8" s="133">
        <v>123</v>
      </c>
      <c r="C8" s="186">
        <v>236</v>
      </c>
      <c r="D8" s="187"/>
      <c r="E8" s="159">
        <f t="shared" si="0"/>
        <v>359</v>
      </c>
      <c r="F8" s="98"/>
      <c r="G8" s="73"/>
    </row>
    <row r="9" spans="1:7" x14ac:dyDescent="0.2">
      <c r="A9" s="107" t="s">
        <v>35</v>
      </c>
      <c r="B9" s="133">
        <v>54</v>
      </c>
      <c r="C9" s="133">
        <v>30</v>
      </c>
      <c r="D9" s="120" t="s">
        <v>78</v>
      </c>
      <c r="E9" s="159">
        <f t="shared" si="0"/>
        <v>84</v>
      </c>
      <c r="F9" s="98" t="s">
        <v>94</v>
      </c>
      <c r="G9" s="73"/>
    </row>
    <row r="10" spans="1:7" x14ac:dyDescent="0.2">
      <c r="A10" s="107" t="s">
        <v>17</v>
      </c>
      <c r="B10" s="133" t="s">
        <v>78</v>
      </c>
      <c r="C10" s="133">
        <v>32</v>
      </c>
      <c r="D10" s="120" t="s">
        <v>78</v>
      </c>
      <c r="E10" s="159">
        <f t="shared" si="0"/>
        <v>32</v>
      </c>
      <c r="F10" s="98" t="s">
        <v>94</v>
      </c>
    </row>
    <row r="11" spans="1:7" x14ac:dyDescent="0.2">
      <c r="A11" s="107" t="s">
        <v>43</v>
      </c>
      <c r="B11" s="133" t="s">
        <v>78</v>
      </c>
      <c r="C11" s="133">
        <v>7</v>
      </c>
      <c r="D11" s="120" t="s">
        <v>78</v>
      </c>
      <c r="E11" s="159">
        <f t="shared" si="0"/>
        <v>7</v>
      </c>
      <c r="F11" s="98" t="s">
        <v>95</v>
      </c>
    </row>
    <row r="12" spans="1:7" x14ac:dyDescent="0.2">
      <c r="A12" s="107" t="s">
        <v>16</v>
      </c>
      <c r="B12" s="133" t="s">
        <v>78</v>
      </c>
      <c r="C12" s="133">
        <v>33</v>
      </c>
      <c r="D12" s="120" t="s">
        <v>78</v>
      </c>
      <c r="E12" s="159">
        <f t="shared" si="0"/>
        <v>33</v>
      </c>
      <c r="F12" s="98" t="s">
        <v>94</v>
      </c>
    </row>
    <row r="13" spans="1:7" ht="25.5" customHeight="1" x14ac:dyDescent="0.2">
      <c r="A13" s="105" t="s">
        <v>31</v>
      </c>
      <c r="B13" s="146">
        <v>1078</v>
      </c>
      <c r="C13" s="133" t="s">
        <v>78</v>
      </c>
      <c r="D13" s="120" t="s">
        <v>78</v>
      </c>
      <c r="E13" s="159">
        <f t="shared" si="0"/>
        <v>1078</v>
      </c>
      <c r="F13" s="98" t="s">
        <v>100</v>
      </c>
    </row>
    <row r="14" spans="1:7" x14ac:dyDescent="0.2">
      <c r="A14" s="106" t="s">
        <v>6</v>
      </c>
      <c r="B14" s="133"/>
      <c r="C14" s="133"/>
      <c r="D14" s="120"/>
      <c r="E14" s="159"/>
      <c r="F14" s="98"/>
    </row>
    <row r="15" spans="1:7" s="115" customFormat="1" x14ac:dyDescent="0.2">
      <c r="A15" s="107" t="s">
        <v>89</v>
      </c>
      <c r="B15" s="133"/>
      <c r="C15" s="133">
        <v>523</v>
      </c>
      <c r="D15" s="120"/>
      <c r="E15" s="159">
        <f t="shared" si="0"/>
        <v>523</v>
      </c>
      <c r="F15" s="100"/>
      <c r="G15" s="116"/>
    </row>
    <row r="16" spans="1:7" s="115" customFormat="1" x14ac:dyDescent="0.2">
      <c r="A16" s="107" t="s">
        <v>90</v>
      </c>
      <c r="B16" s="133">
        <v>981</v>
      </c>
      <c r="C16" s="133">
        <v>1179</v>
      </c>
      <c r="D16" s="120">
        <v>707</v>
      </c>
      <c r="E16" s="159">
        <f t="shared" si="0"/>
        <v>2867</v>
      </c>
      <c r="F16" s="100"/>
      <c r="G16" s="117"/>
    </row>
    <row r="17" spans="1:13" s="115" customFormat="1" x14ac:dyDescent="0.2">
      <c r="A17" s="107" t="s">
        <v>5</v>
      </c>
      <c r="B17" s="133" t="s">
        <v>78</v>
      </c>
      <c r="C17" s="186">
        <v>13</v>
      </c>
      <c r="D17" s="187"/>
      <c r="E17" s="159">
        <f t="shared" si="0"/>
        <v>13</v>
      </c>
      <c r="F17" s="100"/>
      <c r="J17" s="118"/>
      <c r="K17" s="118"/>
    </row>
    <row r="18" spans="1:13" s="115" customFormat="1" x14ac:dyDescent="0.2">
      <c r="A18" s="107" t="s">
        <v>7</v>
      </c>
      <c r="B18" s="133" t="s">
        <v>78</v>
      </c>
      <c r="C18" s="133">
        <v>16</v>
      </c>
      <c r="D18" s="120" t="s">
        <v>78</v>
      </c>
      <c r="E18" s="159">
        <f t="shared" si="0"/>
        <v>16</v>
      </c>
      <c r="F18" s="100"/>
      <c r="L18" s="119"/>
    </row>
    <row r="19" spans="1:13" s="115" customFormat="1" x14ac:dyDescent="0.2">
      <c r="A19" s="106" t="s">
        <v>8</v>
      </c>
      <c r="B19" s="133"/>
      <c r="C19" s="133"/>
      <c r="D19" s="120"/>
      <c r="E19" s="159"/>
      <c r="F19" s="100"/>
    </row>
    <row r="20" spans="1:13" s="115" customFormat="1" x14ac:dyDescent="0.2">
      <c r="A20" s="107" t="s">
        <v>89</v>
      </c>
      <c r="B20" s="114">
        <v>2984</v>
      </c>
      <c r="C20" s="133">
        <v>574</v>
      </c>
      <c r="D20" s="120">
        <v>395</v>
      </c>
      <c r="E20" s="159">
        <f t="shared" si="0"/>
        <v>3953</v>
      </c>
      <c r="F20" s="121"/>
      <c r="G20" s="117"/>
      <c r="H20" s="117"/>
    </row>
    <row r="21" spans="1:13" s="115" customFormat="1" x14ac:dyDescent="0.2">
      <c r="A21" s="107" t="s">
        <v>90</v>
      </c>
      <c r="B21" s="133"/>
      <c r="C21" s="133"/>
      <c r="D21" s="120">
        <v>768</v>
      </c>
      <c r="E21" s="159">
        <f t="shared" si="0"/>
        <v>768</v>
      </c>
      <c r="F21" s="121"/>
      <c r="G21" s="117"/>
      <c r="H21" s="117"/>
    </row>
    <row r="22" spans="1:13" s="115" customFormat="1" x14ac:dyDescent="0.2">
      <c r="A22" s="107" t="s">
        <v>5</v>
      </c>
      <c r="B22" s="133" t="s">
        <v>78</v>
      </c>
      <c r="C22" s="186">
        <v>83</v>
      </c>
      <c r="D22" s="187"/>
      <c r="E22" s="159">
        <f t="shared" si="0"/>
        <v>83</v>
      </c>
      <c r="F22" s="100"/>
    </row>
    <row r="23" spans="1:13" s="115" customFormat="1" x14ac:dyDescent="0.2">
      <c r="A23" s="106" t="s">
        <v>9</v>
      </c>
      <c r="B23" s="133"/>
      <c r="C23" s="133"/>
      <c r="D23" s="120"/>
      <c r="E23" s="159"/>
      <c r="F23" s="100"/>
    </row>
    <row r="24" spans="1:13" s="115" customFormat="1" x14ac:dyDescent="0.2">
      <c r="A24" s="107" t="s">
        <v>89</v>
      </c>
      <c r="B24" s="133"/>
      <c r="C24" s="133">
        <v>110</v>
      </c>
      <c r="D24" s="120"/>
      <c r="E24" s="159">
        <f t="shared" si="0"/>
        <v>110</v>
      </c>
      <c r="F24" s="100"/>
      <c r="J24" s="122"/>
    </row>
    <row r="25" spans="1:13" s="115" customFormat="1" x14ac:dyDescent="0.2">
      <c r="A25" s="107" t="s">
        <v>90</v>
      </c>
      <c r="B25" s="133"/>
      <c r="C25" s="133"/>
      <c r="D25" s="120">
        <v>399</v>
      </c>
      <c r="E25" s="159">
        <f t="shared" si="0"/>
        <v>399</v>
      </c>
      <c r="F25" s="100"/>
      <c r="J25" s="122"/>
    </row>
    <row r="26" spans="1:13" x14ac:dyDescent="0.2">
      <c r="A26" s="76" t="s">
        <v>5</v>
      </c>
      <c r="B26" s="133" t="s">
        <v>78</v>
      </c>
      <c r="C26" s="186">
        <v>5</v>
      </c>
      <c r="D26" s="187"/>
      <c r="E26" s="159">
        <f t="shared" si="0"/>
        <v>5</v>
      </c>
      <c r="F26" s="100"/>
      <c r="J26" s="77"/>
      <c r="K26" s="67"/>
      <c r="L26" s="67"/>
      <c r="M26" s="67"/>
    </row>
    <row r="27" spans="1:13" x14ac:dyDescent="0.2">
      <c r="A27" s="69" t="s">
        <v>79</v>
      </c>
      <c r="B27" s="133"/>
      <c r="C27" s="133"/>
      <c r="D27" s="120"/>
      <c r="E27" s="159"/>
      <c r="F27" s="100"/>
      <c r="J27" s="77"/>
      <c r="K27" s="67"/>
      <c r="L27" s="67"/>
      <c r="M27" s="67"/>
    </row>
    <row r="28" spans="1:13" x14ac:dyDescent="0.2">
      <c r="A28" s="76" t="s">
        <v>80</v>
      </c>
      <c r="B28" s="133" t="s">
        <v>78</v>
      </c>
      <c r="C28" s="186">
        <v>168</v>
      </c>
      <c r="D28" s="187"/>
      <c r="E28" s="159">
        <f t="shared" si="0"/>
        <v>168</v>
      </c>
      <c r="F28" s="161"/>
      <c r="J28" s="77"/>
      <c r="K28" s="67"/>
      <c r="L28" s="67"/>
      <c r="M28" s="67"/>
    </row>
    <row r="29" spans="1:13" x14ac:dyDescent="0.2">
      <c r="A29" s="142" t="s">
        <v>104</v>
      </c>
      <c r="B29" s="167">
        <f>B5+B7+B20</f>
        <v>7910</v>
      </c>
      <c r="C29" s="168">
        <f>C5+C7+C15+C20+C24</f>
        <v>3166</v>
      </c>
      <c r="D29" s="159">
        <f>D5+D7+D20</f>
        <v>1345</v>
      </c>
      <c r="E29" s="159">
        <f>SUM(B29:D29)</f>
        <v>12421</v>
      </c>
      <c r="F29" s="161"/>
      <c r="J29" s="77"/>
      <c r="K29" s="67"/>
      <c r="L29" s="67"/>
      <c r="M29" s="67"/>
    </row>
    <row r="30" spans="1:13" x14ac:dyDescent="0.2">
      <c r="A30" s="142" t="s">
        <v>105</v>
      </c>
      <c r="B30" s="143">
        <f>B8+B9+B13</f>
        <v>1255</v>
      </c>
      <c r="C30" s="144">
        <f>C8+C9+C10+C11+C12+C17+C18+C22+C26+C28</f>
        <v>623</v>
      </c>
      <c r="D30" s="145">
        <v>0</v>
      </c>
      <c r="E30" s="159">
        <f t="shared" si="0"/>
        <v>1878</v>
      </c>
      <c r="F30" s="162"/>
      <c r="J30" s="77"/>
      <c r="K30" s="67"/>
      <c r="L30" s="67"/>
      <c r="M30" s="67"/>
    </row>
    <row r="31" spans="1:13" x14ac:dyDescent="0.2">
      <c r="A31" s="68" t="s">
        <v>99</v>
      </c>
      <c r="B31" s="143">
        <f>B6+B16</f>
        <v>1181</v>
      </c>
      <c r="C31" s="144">
        <f>C6+C16</f>
        <v>1257</v>
      </c>
      <c r="D31" s="145">
        <f>D16+D21+D25</f>
        <v>1874</v>
      </c>
      <c r="E31" s="159">
        <f t="shared" si="0"/>
        <v>4312</v>
      </c>
      <c r="F31" s="162"/>
      <c r="J31" s="77"/>
      <c r="K31" s="67"/>
      <c r="L31" s="67"/>
      <c r="M31" s="67"/>
    </row>
    <row r="32" spans="1:13" x14ac:dyDescent="0.2">
      <c r="A32" s="135" t="s">
        <v>30</v>
      </c>
      <c r="B32" s="136">
        <f>SUM(B29:B31)</f>
        <v>10346</v>
      </c>
      <c r="C32" s="137">
        <f>SUM(C29:C31)</f>
        <v>5046</v>
      </c>
      <c r="D32" s="137">
        <f>SUM(D29:D31)</f>
        <v>3219</v>
      </c>
      <c r="E32" s="160">
        <f t="shared" si="0"/>
        <v>18611</v>
      </c>
      <c r="F32" s="162"/>
      <c r="J32" s="67"/>
      <c r="K32" s="67"/>
      <c r="L32" s="67"/>
      <c r="M32" s="67"/>
    </row>
    <row r="33" spans="1:13" x14ac:dyDescent="0.2">
      <c r="J33" s="67"/>
      <c r="K33" s="67"/>
      <c r="L33" s="67"/>
      <c r="M33" s="67"/>
    </row>
    <row r="34" spans="1:13" x14ac:dyDescent="0.2">
      <c r="F34" s="117"/>
      <c r="J34" s="67"/>
      <c r="K34" s="67"/>
      <c r="L34" s="67"/>
      <c r="M34" s="67"/>
    </row>
    <row r="35" spans="1:13" x14ac:dyDescent="0.2">
      <c r="A35" s="173" t="s">
        <v>11</v>
      </c>
      <c r="B35" s="185">
        <v>2017</v>
      </c>
      <c r="C35" s="185"/>
      <c r="D35" s="78"/>
      <c r="E35" s="78"/>
      <c r="F35" s="102"/>
      <c r="J35" s="67"/>
      <c r="K35" s="67"/>
      <c r="L35" s="67"/>
      <c r="M35" s="67"/>
    </row>
    <row r="36" spans="1:13" x14ac:dyDescent="0.2">
      <c r="A36" s="174"/>
      <c r="B36" s="176" t="s">
        <v>13</v>
      </c>
      <c r="C36" s="178" t="s">
        <v>15</v>
      </c>
      <c r="D36" s="79" t="s">
        <v>2</v>
      </c>
      <c r="E36" s="79"/>
      <c r="F36" s="102"/>
      <c r="J36" s="67"/>
      <c r="K36" s="67"/>
      <c r="L36" s="67"/>
      <c r="M36" s="67"/>
    </row>
    <row r="37" spans="1:13" x14ac:dyDescent="0.2">
      <c r="A37" s="175"/>
      <c r="B37" s="177"/>
      <c r="C37" s="179"/>
      <c r="D37" s="80"/>
      <c r="E37" s="80"/>
      <c r="F37" s="102"/>
      <c r="J37" s="67"/>
      <c r="K37" s="67"/>
      <c r="L37" s="67"/>
      <c r="M37" s="67"/>
    </row>
    <row r="38" spans="1:13" x14ac:dyDescent="0.2">
      <c r="A38" s="69" t="s">
        <v>3</v>
      </c>
      <c r="F38" s="102"/>
      <c r="J38" s="67"/>
      <c r="K38" s="67"/>
      <c r="L38" s="67"/>
      <c r="M38" s="67"/>
    </row>
    <row r="39" spans="1:13" x14ac:dyDescent="0.2">
      <c r="A39" s="71" t="s">
        <v>4</v>
      </c>
      <c r="B39" s="133">
        <v>221</v>
      </c>
      <c r="C39" s="133">
        <v>252</v>
      </c>
      <c r="D39" s="120" t="s">
        <v>78</v>
      </c>
      <c r="E39" s="157"/>
      <c r="F39" s="99"/>
      <c r="J39" s="67"/>
      <c r="K39" s="67"/>
      <c r="L39" s="67"/>
      <c r="M39" s="67"/>
    </row>
    <row r="40" spans="1:13" x14ac:dyDescent="0.2">
      <c r="A40" s="71" t="s">
        <v>42</v>
      </c>
      <c r="B40" s="133">
        <v>304</v>
      </c>
      <c r="C40" s="133">
        <v>301</v>
      </c>
      <c r="D40" s="120">
        <v>71</v>
      </c>
      <c r="E40" s="157"/>
      <c r="F40" s="98"/>
      <c r="J40" s="67"/>
      <c r="K40" s="67"/>
      <c r="L40" s="67"/>
      <c r="M40" s="67"/>
    </row>
    <row r="41" spans="1:13" x14ac:dyDescent="0.2">
      <c r="A41" s="107" t="s">
        <v>35</v>
      </c>
      <c r="B41" s="133">
        <v>166</v>
      </c>
      <c r="C41" s="133">
        <v>36</v>
      </c>
      <c r="D41" s="120" t="s">
        <v>78</v>
      </c>
      <c r="E41" s="157"/>
      <c r="F41" s="134" t="s">
        <v>94</v>
      </c>
      <c r="J41" s="67"/>
      <c r="K41" s="67"/>
      <c r="L41" s="67"/>
      <c r="M41" s="67"/>
    </row>
    <row r="42" spans="1:13" x14ac:dyDescent="0.2">
      <c r="A42" s="107" t="s">
        <v>12</v>
      </c>
      <c r="B42" s="133">
        <v>5304</v>
      </c>
      <c r="C42" s="133" t="s">
        <v>78</v>
      </c>
      <c r="D42" s="120" t="s">
        <v>78</v>
      </c>
      <c r="E42" s="157"/>
      <c r="F42" s="98" t="s">
        <v>96</v>
      </c>
      <c r="J42" s="67"/>
      <c r="K42" s="67"/>
      <c r="L42" s="67"/>
      <c r="M42" s="67"/>
    </row>
    <row r="43" spans="1:13" x14ac:dyDescent="0.2">
      <c r="A43" s="71" t="s">
        <v>83</v>
      </c>
      <c r="B43" s="133">
        <v>80</v>
      </c>
      <c r="C43" s="133" t="s">
        <v>78</v>
      </c>
      <c r="D43" s="120" t="s">
        <v>78</v>
      </c>
      <c r="E43" s="157"/>
      <c r="F43" s="112"/>
      <c r="J43" s="67"/>
      <c r="K43" s="67"/>
      <c r="L43" s="67"/>
      <c r="M43" s="67"/>
    </row>
    <row r="44" spans="1:13" ht="12.75" customHeight="1" x14ac:dyDescent="0.2">
      <c r="A44" s="71" t="s">
        <v>5</v>
      </c>
      <c r="B44" s="133" t="s">
        <v>78</v>
      </c>
      <c r="C44" s="133">
        <v>106</v>
      </c>
      <c r="D44" s="120"/>
      <c r="E44" s="157"/>
      <c r="F44" s="100" t="s">
        <v>82</v>
      </c>
      <c r="J44" s="67"/>
      <c r="K44" s="67"/>
      <c r="L44" s="67"/>
      <c r="M44" s="67"/>
    </row>
    <row r="45" spans="1:13" x14ac:dyDescent="0.2">
      <c r="A45" s="135" t="s">
        <v>30</v>
      </c>
      <c r="B45" s="139">
        <f>B39+B40+B41+B42+B43</f>
        <v>6075</v>
      </c>
      <c r="C45" s="139">
        <f>C39+C40+C41+C44</f>
        <v>695</v>
      </c>
      <c r="D45" s="137">
        <f>D40</f>
        <v>71</v>
      </c>
      <c r="E45" s="138">
        <f>SUM(B45:D45)</f>
        <v>6841</v>
      </c>
      <c r="F45" s="102"/>
      <c r="J45" s="67"/>
      <c r="K45" s="67"/>
      <c r="L45" s="67"/>
      <c r="M45" s="67"/>
    </row>
    <row r="46" spans="1:13" x14ac:dyDescent="0.2">
      <c r="A46" s="81"/>
      <c r="B46" s="75"/>
      <c r="C46" s="82"/>
      <c r="D46" s="83"/>
      <c r="E46" s="83"/>
      <c r="F46" s="104"/>
      <c r="J46" s="67"/>
      <c r="K46" s="67"/>
      <c r="L46" s="67"/>
      <c r="M46" s="67"/>
    </row>
    <row r="47" spans="1:13" x14ac:dyDescent="0.2">
      <c r="A47" s="81"/>
      <c r="B47" s="75"/>
      <c r="C47" s="82"/>
      <c r="D47" s="83"/>
      <c r="E47" s="83"/>
      <c r="F47" s="104"/>
      <c r="J47" s="67"/>
      <c r="K47" s="67"/>
      <c r="L47" s="67"/>
      <c r="M47" s="67"/>
    </row>
    <row r="48" spans="1:13" x14ac:dyDescent="0.2">
      <c r="J48" s="67"/>
      <c r="K48" s="67"/>
      <c r="L48" s="67"/>
      <c r="M48" s="67"/>
    </row>
    <row r="49" spans="1:13" ht="25.5" x14ac:dyDescent="0.2">
      <c r="A49" s="84" t="s">
        <v>72</v>
      </c>
      <c r="B49" s="85" t="s">
        <v>13</v>
      </c>
      <c r="C49" s="85" t="s">
        <v>74</v>
      </c>
      <c r="D49" s="85" t="s">
        <v>2</v>
      </c>
      <c r="E49" s="85"/>
      <c r="F49" s="102"/>
      <c r="J49" s="67"/>
      <c r="K49" s="86"/>
      <c r="L49" s="86"/>
      <c r="M49" s="67"/>
    </row>
    <row r="50" spans="1:13" x14ac:dyDescent="0.2">
      <c r="A50" s="76" t="s">
        <v>71</v>
      </c>
      <c r="B50" s="92">
        <v>5971</v>
      </c>
      <c r="C50" s="92">
        <v>1179</v>
      </c>
      <c r="D50" s="92">
        <v>771</v>
      </c>
      <c r="E50" s="140">
        <f>SUM(B50:D50)</f>
        <v>7921</v>
      </c>
      <c r="F50" s="102"/>
      <c r="J50" s="74"/>
      <c r="K50" s="74"/>
      <c r="L50" s="74"/>
      <c r="M50" s="67"/>
    </row>
    <row r="52" spans="1:13" x14ac:dyDescent="0.2">
      <c r="J52" s="67"/>
      <c r="K52" s="67"/>
      <c r="L52" s="67"/>
      <c r="M52" s="67"/>
    </row>
    <row r="53" spans="1:13" ht="25.5" x14ac:dyDescent="0.2">
      <c r="A53" s="84" t="s">
        <v>73</v>
      </c>
      <c r="B53" s="85" t="s">
        <v>13</v>
      </c>
      <c r="C53" s="85" t="s">
        <v>74</v>
      </c>
      <c r="D53" s="85" t="s">
        <v>2</v>
      </c>
      <c r="E53" s="158"/>
      <c r="F53" s="98"/>
      <c r="J53" s="67"/>
      <c r="K53" s="67"/>
      <c r="L53" s="67"/>
      <c r="M53" s="67"/>
    </row>
    <row r="54" spans="1:13" x14ac:dyDescent="0.2">
      <c r="A54" s="76" t="s">
        <v>4</v>
      </c>
      <c r="B54" s="72">
        <v>200</v>
      </c>
      <c r="C54" s="72">
        <v>282</v>
      </c>
      <c r="D54" s="70" t="s">
        <v>78</v>
      </c>
      <c r="E54" s="164">
        <f>SUM(B54:D54)</f>
        <v>482</v>
      </c>
      <c r="F54" s="163"/>
      <c r="J54" s="74"/>
      <c r="K54" s="74"/>
      <c r="L54" s="74"/>
      <c r="M54" s="67"/>
    </row>
    <row r="55" spans="1:13" x14ac:dyDescent="0.2">
      <c r="F55" s="104"/>
    </row>
  </sheetData>
  <customSheetViews>
    <customSheetView guid="{9C58771E-E078-4BC4-9B23-9FC5A0E5629B}">
      <selection activeCell="B16" sqref="B16"/>
      <pageMargins left="0.7" right="0.7" top="0.75" bottom="0.75" header="0.3" footer="0.3"/>
      <pageSetup paperSize="9" orientation="portrait" r:id="rId1"/>
    </customSheetView>
    <customSheetView guid="{A618920E-8C8A-4492-8392-6F4FE43177E7}" topLeftCell="A22">
      <selection activeCell="C36" sqref="C36"/>
      <pageMargins left="0.7" right="0.7" top="0.75" bottom="0.75" header="0.3" footer="0.3"/>
      <pageSetup paperSize="9" orientation="portrait" r:id="rId2"/>
    </customSheetView>
    <customSheetView guid="{0A16106A-A59D-4049-9B2B-C44AA65BC402}">
      <selection activeCell="E12" sqref="E12"/>
      <pageMargins left="0.7" right="0.7" top="0.75" bottom="0.75" header="0.3" footer="0.3"/>
      <pageSetup paperSize="9" orientation="portrait" r:id="rId3"/>
    </customSheetView>
    <customSheetView guid="{F359A338-1C00-49C3-9B83-063EE5F0386E}" topLeftCell="A10">
      <selection activeCell="B34" sqref="B34"/>
      <pageMargins left="0.7" right="0.7" top="0.75" bottom="0.75" header="0.3" footer="0.3"/>
      <pageSetup paperSize="9" orientation="portrait" r:id="rId4"/>
    </customSheetView>
    <customSheetView guid="{76822C87-0CD2-4B29-9370-1CE89C38596A}" topLeftCell="A19">
      <selection activeCell="B35" sqref="B35"/>
      <pageMargins left="0.7" right="0.7" top="0.75" bottom="0.75" header="0.3" footer="0.3"/>
      <pageSetup paperSize="9" orientation="portrait" r:id="rId5"/>
    </customSheetView>
    <customSheetView guid="{46748109-A6BF-42C9-9612-BC91B5971370}">
      <selection activeCell="C13" sqref="C13"/>
      <pageMargins left="0.7" right="0.7" top="0.75" bottom="0.75" header="0.3" footer="0.3"/>
    </customSheetView>
    <customSheetView guid="{8B40590E-93B6-420C-841C-5373852585BF}" topLeftCell="A7">
      <selection activeCell="D15" sqref="D15"/>
      <pageMargins left="0.7" right="0.7" top="0.75" bottom="0.75" header="0.3" footer="0.3"/>
      <pageSetup paperSize="9" orientation="portrait" r:id="rId6"/>
    </customSheetView>
    <customSheetView guid="{BDA33AE1-A6E0-4BEC-8216-6CA4D49EF1F1}">
      <selection activeCell="B5" sqref="B5:D5"/>
      <pageMargins left="0.7" right="0.7" top="0.75" bottom="0.75" header="0.3" footer="0.3"/>
      <pageSetup paperSize="9" orientation="portrait" r:id="rId7"/>
    </customSheetView>
    <customSheetView guid="{9D4EFCF0-99ED-4D6A-A776-6B63EB24362E}">
      <selection activeCell="E15" sqref="E15"/>
      <pageMargins left="0.7" right="0.7" top="0.75" bottom="0.75" header="0.3" footer="0.3"/>
      <pageSetup paperSize="9" orientation="portrait" r:id="rId8"/>
    </customSheetView>
    <customSheetView guid="{672A14D6-9597-4417-9618-4532B4138EA4}">
      <selection activeCell="D17" sqref="D17"/>
      <pageMargins left="0.7" right="0.7" top="0.75" bottom="0.75" header="0.3" footer="0.3"/>
      <pageSetup paperSize="9" orientation="portrait" r:id="rId9"/>
    </customSheetView>
    <customSheetView guid="{05517F37-F488-4763-B575-819343FCE29F}">
      <selection activeCell="D17" sqref="D17"/>
      <pageMargins left="0.7" right="0.7" top="0.75" bottom="0.75" header="0.3" footer="0.3"/>
      <pageSetup paperSize="9" orientation="portrait" r:id="rId10"/>
    </customSheetView>
    <customSheetView guid="{C84661F8-5CF5-4D86-83C4-54603617BAB7}">
      <selection activeCell="C5" sqref="C5"/>
      <pageMargins left="0.7" right="0.7" top="0.75" bottom="0.75" header="0.3" footer="0.3"/>
      <pageSetup paperSize="9" orientation="portrait" r:id="rId11"/>
    </customSheetView>
    <customSheetView guid="{CA883902-AD46-4900-BCA5-728338DACED1}" topLeftCell="A12">
      <selection activeCell="C31" sqref="C31"/>
      <pageMargins left="0.7" right="0.7" top="0.75" bottom="0.75" header="0.3" footer="0.3"/>
    </customSheetView>
    <customSheetView guid="{3674222B-E37C-4C5E-9D49-A9616EBF68CC}" topLeftCell="A12">
      <selection activeCell="C31" sqref="C31"/>
      <pageMargins left="0.7" right="0.7" top="0.75" bottom="0.75" header="0.3" footer="0.3"/>
    </customSheetView>
    <customSheetView guid="{55249269-7FC7-46BC-840F-A25493EDE586}">
      <selection activeCell="E24" sqref="E24"/>
      <pageMargins left="0.7" right="0.7" top="0.75" bottom="0.75" header="0.3" footer="0.3"/>
      <pageSetup paperSize="9" orientation="portrait" r:id="rId12"/>
    </customSheetView>
    <customSheetView guid="{0F22A132-8D8A-463C-A4C6-779A67EE88D1}" topLeftCell="A13">
      <selection activeCell="F17" sqref="F17"/>
      <pageMargins left="0.7" right="0.7" top="0.75" bottom="0.75" header="0.3" footer="0.3"/>
      <pageSetup paperSize="9" orientation="portrait" r:id="rId13"/>
    </customSheetView>
    <customSheetView guid="{8ED78D0F-209F-4723-9D35-1F2137B8DB63}" topLeftCell="A10">
      <selection activeCell="A32" sqref="A32:D32"/>
      <pageMargins left="0.7" right="0.7" top="0.75" bottom="0.75" header="0.3" footer="0.3"/>
      <pageSetup paperSize="9" orientation="portrait" r:id="rId14"/>
    </customSheetView>
    <customSheetView guid="{E3D4A27C-EDD8-4603-9FBE-475A11AE876D}">
      <selection activeCell="C17" sqref="C17"/>
      <pageMargins left="0.7" right="0.7" top="0.75" bottom="0.75" header="0.3" footer="0.3"/>
    </customSheetView>
    <customSheetView guid="{77D29A7E-0E1F-4D64-8628-80235480DF35}">
      <selection activeCell="A6" sqref="A6"/>
      <pageMargins left="0.7" right="0.7" top="0.75" bottom="0.75" header="0.3" footer="0.3"/>
    </customSheetView>
    <customSheetView guid="{06E44AF9-26EC-4A02-8A5E-8DCC85B5E383}" topLeftCell="A12">
      <selection activeCell="C31" sqref="C31"/>
      <pageMargins left="0.7" right="0.7" top="0.75" bottom="0.75" header="0.3" footer="0.3"/>
    </customSheetView>
    <customSheetView guid="{AF951D10-282E-47D1-AF51-BCEC7508F0B4}">
      <selection activeCell="F21" sqref="F21"/>
      <pageMargins left="0.7" right="0.7" top="0.75" bottom="0.75" header="0.3" footer="0.3"/>
    </customSheetView>
    <customSheetView guid="{EAF63209-B53C-422B-95D3-4038BFAC9D40}">
      <selection activeCell="A6" sqref="A6"/>
      <pageMargins left="0.7" right="0.7" top="0.75" bottom="0.75" header="0.3" footer="0.3"/>
    </customSheetView>
    <customSheetView guid="{0B45D545-202A-4B00-ABC8-F3AB0F84910C}">
      <selection activeCell="F25" sqref="F25"/>
      <pageMargins left="0.7" right="0.7" top="0.75" bottom="0.75" header="0.3" footer="0.3"/>
    </customSheetView>
    <customSheetView guid="{E153E55D-1532-43B6-AF54-0A19C0A1DDA8}">
      <selection activeCell="H9" sqref="H9"/>
      <pageMargins left="0.7" right="0.7" top="0.75" bottom="0.75" header="0.3" footer="0.3"/>
    </customSheetView>
    <customSheetView guid="{69707AD1-E705-411C-9A2B-00EAE740808F}">
      <selection activeCell="B14" sqref="B14"/>
      <pageMargins left="0.7" right="0.7" top="0.75" bottom="0.75" header="0.3" footer="0.3"/>
      <pageSetup paperSize="9" orientation="portrait" r:id="rId15"/>
    </customSheetView>
    <customSheetView guid="{D9CCB751-BFBD-49E1-9972-6D0DF83CA238}">
      <selection activeCell="E22" sqref="E22"/>
      <pageMargins left="0.7" right="0.7" top="0.75" bottom="0.75" header="0.3" footer="0.3"/>
      <pageSetup paperSize="9" orientation="portrait" r:id="rId16"/>
    </customSheetView>
    <customSheetView guid="{EBA7F782-2701-4BA6-B592-279A7612CABC}">
      <selection activeCell="H16" sqref="H16"/>
      <pageMargins left="0.7" right="0.7" top="0.75" bottom="0.75" header="0.3" footer="0.3"/>
      <pageSetup paperSize="9" orientation="portrait" r:id="rId17"/>
    </customSheetView>
    <customSheetView guid="{BA56BD9F-C679-4A4C-89E8-19098E74176F}">
      <selection activeCell="B30" sqref="B30"/>
      <pageMargins left="0.7" right="0.7" top="0.75" bottom="0.75" header="0.3" footer="0.3"/>
      <pageSetup paperSize="9" orientation="portrait" r:id="rId18"/>
    </customSheetView>
    <customSheetView guid="{E9E4C544-E3B0-4E2B-A785-9DE10C60B65A}">
      <selection activeCell="E7" sqref="E7"/>
      <pageMargins left="0.7" right="0.7" top="0.75" bottom="0.75" header="0.3" footer="0.3"/>
      <pageSetup paperSize="9" orientation="portrait" r:id="rId19"/>
    </customSheetView>
    <customSheetView guid="{96AA9D9C-34A9-4553-9FC0-89BF9E7F9179}">
      <selection activeCell="A16" sqref="A16"/>
      <pageMargins left="0.7" right="0.7" top="0.75" bottom="0.75" header="0.3" footer="0.3"/>
      <pageSetup paperSize="9" orientation="portrait" r:id="rId20"/>
    </customSheetView>
    <customSheetView guid="{B0BEF0A4-7A22-4597-BA93-88869D5BABD4}">
      <selection activeCell="C35" sqref="C35"/>
      <pageMargins left="0.7" right="0.7" top="0.75" bottom="0.75" header="0.3" footer="0.3"/>
      <pageSetup paperSize="9" orientation="portrait" r:id="rId21"/>
    </customSheetView>
    <customSheetView guid="{A0D5FE62-2881-4608-8234-EE2532B3238B}">
      <selection activeCell="C15" sqref="C15:D15"/>
      <pageMargins left="0.7" right="0.7" top="0.75" bottom="0.75" header="0.3" footer="0.3"/>
    </customSheetView>
    <customSheetView guid="{A144AE98-6137-4528-8BDF-C02880533A31}">
      <selection activeCell="C13" sqref="C13"/>
      <pageMargins left="0.7" right="0.7" top="0.75" bottom="0.75" header="0.3" footer="0.3"/>
      <pageSetup paperSize="9" orientation="portrait" r:id="rId22"/>
    </customSheetView>
  </customSheetViews>
  <mergeCells count="15">
    <mergeCell ref="A1:A3"/>
    <mergeCell ref="A35:A37"/>
    <mergeCell ref="B36:B37"/>
    <mergeCell ref="C36:C37"/>
    <mergeCell ref="B2:B3"/>
    <mergeCell ref="C2:C3"/>
    <mergeCell ref="B1:E1"/>
    <mergeCell ref="E2:E3"/>
    <mergeCell ref="D2:D3"/>
    <mergeCell ref="B35:C35"/>
    <mergeCell ref="C8:D8"/>
    <mergeCell ref="C17:D17"/>
    <mergeCell ref="C22:D22"/>
    <mergeCell ref="C26:D26"/>
    <mergeCell ref="C28:D28"/>
  </mergeCells>
  <pageMargins left="0.7" right="0.7" top="0.75" bottom="0.75" header="0.3" footer="0.3"/>
  <pageSetup paperSize="9" orientation="portrait" r:id="rId23"/>
  <legacyDrawing r:id="rId2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workbookViewId="0">
      <selection activeCell="D3" sqref="D3"/>
    </sheetView>
  </sheetViews>
  <sheetFormatPr defaultRowHeight="15" x14ac:dyDescent="0.25"/>
  <cols>
    <col min="1" max="1" width="40.85546875" customWidth="1"/>
    <col min="2" max="2" width="31.85546875" customWidth="1"/>
    <col min="3" max="3" width="20.5703125" customWidth="1"/>
    <col min="4" max="4" width="21" customWidth="1"/>
    <col min="5" max="5" width="17" customWidth="1"/>
    <col min="6" max="6" width="17.5703125" customWidth="1"/>
    <col min="7" max="7" width="13.5703125" customWidth="1"/>
  </cols>
  <sheetData>
    <row r="1" spans="1:6" ht="60.75" customHeight="1" x14ac:dyDescent="0.25">
      <c r="A1" s="7" t="s">
        <v>48</v>
      </c>
      <c r="B1" s="7" t="s">
        <v>52</v>
      </c>
      <c r="C1" s="7" t="s">
        <v>98</v>
      </c>
      <c r="D1" s="7" t="s">
        <v>97</v>
      </c>
      <c r="E1" s="7" t="s">
        <v>54</v>
      </c>
      <c r="F1" s="7" t="s">
        <v>55</v>
      </c>
    </row>
    <row r="2" spans="1:6" x14ac:dyDescent="0.25">
      <c r="A2" s="1" t="s">
        <v>49</v>
      </c>
      <c r="B2" s="2">
        <v>1046</v>
      </c>
      <c r="C2" s="93">
        <v>15958</v>
      </c>
      <c r="D2" s="93">
        <v>5074</v>
      </c>
      <c r="E2" s="93">
        <v>70</v>
      </c>
      <c r="F2" s="93">
        <v>2007</v>
      </c>
    </row>
    <row r="3" spans="1:6" ht="15" customHeight="1" x14ac:dyDescent="0.25">
      <c r="A3" s="1" t="s">
        <v>50</v>
      </c>
      <c r="B3" s="2">
        <v>28</v>
      </c>
      <c r="C3" s="3"/>
      <c r="D3" s="2">
        <v>1581</v>
      </c>
      <c r="E3" s="3"/>
      <c r="F3" s="3"/>
    </row>
    <row r="4" spans="1:6" x14ac:dyDescent="0.25">
      <c r="A4" s="1" t="s">
        <v>51</v>
      </c>
      <c r="B4" s="2">
        <v>16</v>
      </c>
      <c r="C4" s="93">
        <v>7133</v>
      </c>
      <c r="D4" s="93">
        <v>2834</v>
      </c>
      <c r="E4" s="93"/>
      <c r="F4" s="93">
        <v>593</v>
      </c>
    </row>
    <row r="5" spans="1:6" x14ac:dyDescent="0.25">
      <c r="A5" s="4" t="s">
        <v>53</v>
      </c>
      <c r="B5" s="5">
        <f>SUM(B2:B4)</f>
        <v>1090</v>
      </c>
      <c r="C5" s="5">
        <f>SUM(C2:C4)</f>
        <v>23091</v>
      </c>
      <c r="D5" s="5">
        <f>SUM(D2:D4)</f>
        <v>9489</v>
      </c>
      <c r="E5" s="5">
        <f>SUM(E2:E4)</f>
        <v>70</v>
      </c>
      <c r="F5" s="5">
        <f>SUM(F2:F4)</f>
        <v>2600</v>
      </c>
    </row>
    <row r="6" spans="1:6" x14ac:dyDescent="0.25">
      <c r="A6" s="6"/>
      <c r="B6" s="6"/>
      <c r="C6" s="6"/>
      <c r="D6" s="6"/>
      <c r="E6" s="6"/>
      <c r="F6" s="6"/>
    </row>
    <row r="7" spans="1:6" x14ac:dyDescent="0.25">
      <c r="A7" s="8" t="s">
        <v>70</v>
      </c>
    </row>
    <row r="8" spans="1:6" ht="25.5" x14ac:dyDescent="0.25">
      <c r="A8" s="8" t="s">
        <v>62</v>
      </c>
      <c r="B8" s="8" t="s">
        <v>63</v>
      </c>
      <c r="C8" s="8" t="s">
        <v>64</v>
      </c>
      <c r="D8" s="9" t="s">
        <v>65</v>
      </c>
      <c r="E8" s="9" t="s">
        <v>66</v>
      </c>
    </row>
    <row r="9" spans="1:6" x14ac:dyDescent="0.25">
      <c r="A9" s="13" t="s">
        <v>56</v>
      </c>
      <c r="B9" s="10">
        <v>17</v>
      </c>
      <c r="C9" s="10">
        <v>50</v>
      </c>
      <c r="D9" s="10">
        <v>2</v>
      </c>
      <c r="E9" s="10">
        <v>8</v>
      </c>
    </row>
    <row r="10" spans="1:6" x14ac:dyDescent="0.25">
      <c r="A10" s="13" t="s">
        <v>57</v>
      </c>
      <c r="B10" s="10">
        <v>101</v>
      </c>
      <c r="C10" s="10">
        <v>282</v>
      </c>
      <c r="D10" s="10">
        <v>2</v>
      </c>
      <c r="E10" s="10">
        <v>125</v>
      </c>
    </row>
    <row r="11" spans="1:6" x14ac:dyDescent="0.25">
      <c r="A11" s="13" t="s">
        <v>58</v>
      </c>
      <c r="B11" s="10">
        <v>5</v>
      </c>
      <c r="C11" s="10">
        <v>178</v>
      </c>
      <c r="D11" s="10"/>
      <c r="E11" s="10">
        <v>52</v>
      </c>
    </row>
    <row r="12" spans="1:6" x14ac:dyDescent="0.25">
      <c r="A12" s="13" t="s">
        <v>59</v>
      </c>
      <c r="B12" s="10">
        <v>26</v>
      </c>
      <c r="C12" s="10">
        <v>775</v>
      </c>
      <c r="D12" s="10">
        <v>20</v>
      </c>
      <c r="E12" s="10">
        <v>261</v>
      </c>
    </row>
    <row r="13" spans="1:6" x14ac:dyDescent="0.25">
      <c r="A13" s="13" t="s">
        <v>60</v>
      </c>
      <c r="B13" s="10">
        <v>26</v>
      </c>
      <c r="C13" s="10">
        <v>983</v>
      </c>
      <c r="D13" s="10"/>
      <c r="E13" s="10">
        <v>469</v>
      </c>
    </row>
    <row r="14" spans="1:6" x14ac:dyDescent="0.25">
      <c r="A14" s="13" t="s">
        <v>61</v>
      </c>
      <c r="B14" s="10">
        <v>74</v>
      </c>
      <c r="C14" s="10">
        <v>2546</v>
      </c>
      <c r="D14" s="10">
        <v>46</v>
      </c>
      <c r="E14" s="10">
        <v>1024</v>
      </c>
    </row>
    <row r="15" spans="1:6" x14ac:dyDescent="0.25">
      <c r="A15" s="11" t="s">
        <v>47</v>
      </c>
      <c r="B15" s="12">
        <f>SUM(B9:B14)</f>
        <v>249</v>
      </c>
      <c r="C15" s="12">
        <f>SUM(C9:C14)</f>
        <v>4814</v>
      </c>
      <c r="D15" s="12">
        <f>SUM(D9:D14)</f>
        <v>70</v>
      </c>
      <c r="E15" s="12">
        <f>SUM(E9:E14)</f>
        <v>1939</v>
      </c>
    </row>
    <row r="17" spans="2:5" ht="25.5" x14ac:dyDescent="0.25">
      <c r="C17" s="94" t="s">
        <v>64</v>
      </c>
      <c r="D17" s="95" t="s">
        <v>65</v>
      </c>
      <c r="E17" s="95" t="s">
        <v>66</v>
      </c>
    </row>
    <row r="18" spans="2:5" x14ac:dyDescent="0.25">
      <c r="B18" s="8" t="s">
        <v>67</v>
      </c>
      <c r="C18" s="10">
        <f>C9+C13+C14+C10</f>
        <v>3861</v>
      </c>
      <c r="D18" s="10">
        <f>D9+D13+D14+D10</f>
        <v>50</v>
      </c>
      <c r="E18" s="10">
        <f>E9+E13+E14+E10</f>
        <v>1626</v>
      </c>
    </row>
    <row r="19" spans="2:5" x14ac:dyDescent="0.25">
      <c r="B19" s="8" t="s">
        <v>69</v>
      </c>
      <c r="C19" s="10">
        <f>C9+C10</f>
        <v>332</v>
      </c>
      <c r="D19" s="10">
        <f>D9+D10</f>
        <v>4</v>
      </c>
      <c r="E19" s="10">
        <f>E9+E10</f>
        <v>133</v>
      </c>
    </row>
    <row r="20" spans="2:5" x14ac:dyDescent="0.25">
      <c r="B20" s="8" t="s">
        <v>68</v>
      </c>
      <c r="C20" s="10">
        <f>C11+C12</f>
        <v>953</v>
      </c>
      <c r="D20" s="10">
        <f>D11+D12</f>
        <v>20</v>
      </c>
      <c r="E20" s="10">
        <f>E11+E12</f>
        <v>313</v>
      </c>
    </row>
    <row r="21" spans="2:5" x14ac:dyDescent="0.25">
      <c r="C21" s="141"/>
    </row>
  </sheetData>
  <customSheetViews>
    <customSheetView guid="{9C58771E-E078-4BC4-9B23-9FC5A0E5629B}">
      <selection activeCell="D31" sqref="D31"/>
      <pageMargins left="0.7" right="0.7" top="0.75" bottom="0.75" header="0.3" footer="0.3"/>
      <pageSetup paperSize="9" orientation="portrait" r:id="rId1"/>
    </customSheetView>
    <customSheetView guid="{A618920E-8C8A-4492-8392-6F4FE43177E7}">
      <selection activeCell="D31" sqref="D31"/>
      <pageMargins left="0.7" right="0.7" top="0.75" bottom="0.75" header="0.3" footer="0.3"/>
      <pageSetup paperSize="9" orientation="portrait" r:id="rId2"/>
    </customSheetView>
    <customSheetView guid="{0A16106A-A59D-4049-9B2B-C44AA65BC402}">
      <selection activeCell="D31" sqref="D31"/>
      <pageMargins left="0.7" right="0.7" top="0.75" bottom="0.75" header="0.3" footer="0.3"/>
      <pageSetup paperSize="9" orientation="portrait" r:id="rId3"/>
    </customSheetView>
    <customSheetView guid="{F359A338-1C00-49C3-9B83-063EE5F0386E}">
      <selection activeCell="D31" sqref="D31"/>
      <pageMargins left="0.7" right="0.7" top="0.75" bottom="0.75" header="0.3" footer="0.3"/>
      <pageSetup paperSize="9" orientation="portrait" r:id="rId4"/>
    </customSheetView>
    <customSheetView guid="{76822C87-0CD2-4B29-9370-1CE89C38596A}">
      <selection activeCell="D31" sqref="D31"/>
      <pageMargins left="0.7" right="0.7" top="0.75" bottom="0.75" header="0.3" footer="0.3"/>
      <pageSetup paperSize="9" orientation="portrait" r:id="rId5"/>
    </customSheetView>
    <customSheetView guid="{46748109-A6BF-42C9-9612-BC91B5971370}">
      <selection activeCell="D31" sqref="D31"/>
      <pageMargins left="0.7" right="0.7" top="0.75" bottom="0.75" header="0.3" footer="0.3"/>
      <pageSetup paperSize="9" orientation="portrait" r:id="rId6"/>
    </customSheetView>
    <customSheetView guid="{8B40590E-93B6-420C-841C-5373852585BF}">
      <selection activeCell="A9" sqref="A9:XFD9"/>
      <pageMargins left="0.7" right="0.7" top="0.75" bottom="0.75" header="0.3" footer="0.3"/>
      <pageSetup paperSize="9" orientation="portrait" r:id="rId7"/>
    </customSheetView>
    <customSheetView guid="{BDA33AE1-A6E0-4BEC-8216-6CA4D49EF1F1}">
      <selection activeCell="A7" sqref="A7"/>
      <pageMargins left="0.7" right="0.7" top="0.75" bottom="0.75" header="0.3" footer="0.3"/>
      <pageSetup paperSize="9" orientation="portrait" r:id="rId8"/>
    </customSheetView>
    <customSheetView guid="{9D4EFCF0-99ED-4D6A-A776-6B63EB24362E}">
      <selection activeCell="D31" sqref="D31"/>
      <pageMargins left="0.7" right="0.7" top="0.75" bottom="0.75" header="0.3" footer="0.3"/>
      <pageSetup paperSize="9" orientation="portrait" r:id="rId9"/>
    </customSheetView>
    <customSheetView guid="{672A14D6-9597-4417-9618-4532B4138EA4}">
      <selection activeCell="D31" sqref="D31"/>
      <pageMargins left="0.7" right="0.7" top="0.75" bottom="0.75" header="0.3" footer="0.3"/>
      <pageSetup paperSize="9" orientation="portrait" r:id="rId10"/>
    </customSheetView>
    <customSheetView guid="{05517F37-F488-4763-B575-819343FCE29F}">
      <selection activeCell="D31" sqref="D31"/>
      <pageMargins left="0.7" right="0.7" top="0.75" bottom="0.75" header="0.3" footer="0.3"/>
      <pageSetup paperSize="9" orientation="portrait" r:id="rId11"/>
    </customSheetView>
    <customSheetView guid="{C84661F8-5CF5-4D86-83C4-54603617BAB7}">
      <selection activeCell="D31" sqref="D31"/>
      <pageMargins left="0.7" right="0.7" top="0.75" bottom="0.75" header="0.3" footer="0.3"/>
      <pageSetup paperSize="9" orientation="portrait" r:id="rId12"/>
    </customSheetView>
    <customSheetView guid="{CA883902-AD46-4900-BCA5-728338DACED1}">
      <selection activeCell="H20" sqref="H20"/>
      <pageMargins left="0.7" right="0.7" top="0.75" bottom="0.75" header="0.3" footer="0.3"/>
      <pageSetup paperSize="9" orientation="portrait" r:id="rId13"/>
    </customSheetView>
    <customSheetView guid="{3674222B-E37C-4C5E-9D49-A9616EBF68CC}">
      <selection activeCell="D31" sqref="D31"/>
      <pageMargins left="0.7" right="0.7" top="0.75" bottom="0.75" header="0.3" footer="0.3"/>
      <pageSetup paperSize="9" orientation="portrait" r:id="rId14"/>
    </customSheetView>
    <customSheetView guid="{E9E4C544-E3B0-4E2B-A785-9DE10C60B65A}">
      <selection activeCell="D22" sqref="D22"/>
      <pageMargins left="0.7" right="0.7" top="0.75" bottom="0.75" header="0.3" footer="0.3"/>
      <pageSetup paperSize="9" orientation="portrait" r:id="rId15"/>
    </customSheetView>
    <customSheetView guid="{96AA9D9C-34A9-4553-9FC0-89BF9E7F9179}">
      <selection activeCell="H20" sqref="H20"/>
      <pageMargins left="0.7" right="0.7" top="0.75" bottom="0.75" header="0.3" footer="0.3"/>
      <pageSetup paperSize="9" orientation="portrait" r:id="rId16"/>
    </customSheetView>
    <customSheetView guid="{B0BEF0A4-7A22-4597-BA93-88869D5BABD4}">
      <selection activeCell="A9" sqref="A9:XFD9"/>
      <pageMargins left="0.7" right="0.7" top="0.75" bottom="0.75" header="0.3" footer="0.3"/>
      <pageSetup paperSize="9" orientation="portrait" r:id="rId17"/>
    </customSheetView>
    <customSheetView guid="{A0D5FE62-2881-4608-8234-EE2532B3238B}">
      <selection activeCell="D31" sqref="D31"/>
      <pageMargins left="0.7" right="0.7" top="0.75" bottom="0.75" header="0.3" footer="0.3"/>
      <pageSetup paperSize="9" orientation="portrait" r:id="rId18"/>
    </customSheetView>
    <customSheetView guid="{A144AE98-6137-4528-8BDF-C02880533A31}">
      <selection activeCell="D31" sqref="D31"/>
      <pageMargins left="0.7" right="0.7" top="0.75" bottom="0.75" header="0.3" footer="0.3"/>
      <pageSetup paperSize="9" orientation="portrait" r:id="rId19"/>
    </customSheetView>
  </customSheetViews>
  <pageMargins left="0.7" right="0.7" top="0.75" bottom="0.75" header="0.3" footer="0.3"/>
  <pageSetup paperSize="9" scale="88" orientation="landscape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támogatások</vt:lpstr>
      <vt:lpstr>Munka2</vt:lpstr>
      <vt:lpstr>résztvevők (oktatás és képzés)</vt:lpstr>
      <vt:lpstr>résztvevők (ifjúság)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Hermándy-Berencz Judit</dc:creator>
  <cp:lastModifiedBy>Balogh Eszter</cp:lastModifiedBy>
  <cp:lastPrinted>2018-03-06T08:13:17Z</cp:lastPrinted>
  <dcterms:created xsi:type="dcterms:W3CDTF">2006-09-16T00:00:00Z</dcterms:created>
  <dcterms:modified xsi:type="dcterms:W3CDTF">2018-03-23T16:13:08Z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